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755~1\AppData\Local\Temp\7zO4F8CA9EA\"/>
    </mc:Choice>
  </mc:AlternateContent>
  <bookViews>
    <workbookView xWindow="0" yWindow="600" windowWidth="41280" windowHeight="13695" activeTab="1"/>
  </bookViews>
  <sheets>
    <sheet name="школьный" sheetId="1" r:id="rId1"/>
    <sheet name="Рабочий протокол" sheetId="2" r:id="rId2"/>
    <sheet name="Расчёт" sheetId="3" r:id="rId3"/>
  </sheets>
  <calcPr calcId="162913"/>
</workbook>
</file>

<file path=xl/calcChain.xml><?xml version="1.0" encoding="utf-8"?>
<calcChain xmlns="http://schemas.openxmlformats.org/spreadsheetml/2006/main">
  <c r="W103" i="3" l="1"/>
  <c r="S103" i="3"/>
  <c r="R103" i="3"/>
  <c r="Q103" i="3"/>
  <c r="P103" i="3"/>
  <c r="C103" i="3"/>
  <c r="L103" i="3" s="1"/>
  <c r="M103" i="3" s="1"/>
  <c r="B103" i="3"/>
  <c r="J103" i="3" s="1"/>
  <c r="K103" i="3" s="1"/>
  <c r="W102" i="3"/>
  <c r="M102" i="2" s="1"/>
  <c r="K106" i="1" s="1"/>
  <c r="S102" i="3"/>
  <c r="R102" i="3"/>
  <c r="Q102" i="3"/>
  <c r="P102" i="3"/>
  <c r="C102" i="3"/>
  <c r="B102" i="3"/>
  <c r="J102" i="3" s="1"/>
  <c r="K102" i="3" s="1"/>
  <c r="W101" i="3"/>
  <c r="M101" i="2" s="1"/>
  <c r="K105" i="1" s="1"/>
  <c r="S101" i="3"/>
  <c r="R101" i="3"/>
  <c r="Q101" i="3"/>
  <c r="P101" i="3"/>
  <c r="C101" i="3"/>
  <c r="L101" i="3" s="1"/>
  <c r="M101" i="3" s="1"/>
  <c r="B101" i="3"/>
  <c r="J101" i="3" s="1"/>
  <c r="K101" i="3" s="1"/>
  <c r="W100" i="3"/>
  <c r="M100" i="2" s="1"/>
  <c r="K104" i="1" s="1"/>
  <c r="S100" i="3"/>
  <c r="R100" i="3"/>
  <c r="Q100" i="3"/>
  <c r="P100" i="3"/>
  <c r="D100" i="3"/>
  <c r="T100" i="3" s="1"/>
  <c r="C100" i="3"/>
  <c r="L100" i="3" s="1"/>
  <c r="M100" i="3" s="1"/>
  <c r="B100" i="3"/>
  <c r="J100" i="3" s="1"/>
  <c r="K100" i="3" s="1"/>
  <c r="W99" i="3"/>
  <c r="M99" i="2" s="1"/>
  <c r="K103" i="1" s="1"/>
  <c r="S99" i="3"/>
  <c r="R99" i="3"/>
  <c r="Q99" i="3"/>
  <c r="P99" i="3"/>
  <c r="J99" i="3"/>
  <c r="K99" i="3" s="1"/>
  <c r="C99" i="3"/>
  <c r="L99" i="3" s="1"/>
  <c r="M99" i="3" s="1"/>
  <c r="B99" i="3"/>
  <c r="D99" i="3" s="1"/>
  <c r="W98" i="3"/>
  <c r="M98" i="2" s="1"/>
  <c r="K102" i="1" s="1"/>
  <c r="U98" i="3"/>
  <c r="S98" i="3"/>
  <c r="R98" i="3"/>
  <c r="Q98" i="3"/>
  <c r="P98" i="3"/>
  <c r="E98" i="3"/>
  <c r="C98" i="3"/>
  <c r="L98" i="3" s="1"/>
  <c r="M98" i="3" s="1"/>
  <c r="B98" i="3"/>
  <c r="D98" i="3" s="1"/>
  <c r="W97" i="3"/>
  <c r="S97" i="3"/>
  <c r="R97" i="3"/>
  <c r="Q97" i="3"/>
  <c r="P97" i="3"/>
  <c r="C97" i="3"/>
  <c r="B97" i="3"/>
  <c r="J97" i="3" s="1"/>
  <c r="K97" i="3" s="1"/>
  <c r="W96" i="3"/>
  <c r="M96" i="2" s="1"/>
  <c r="K100" i="1" s="1"/>
  <c r="S96" i="3"/>
  <c r="R96" i="3"/>
  <c r="Q96" i="3"/>
  <c r="P96" i="3"/>
  <c r="C96" i="3"/>
  <c r="E96" i="3" s="1"/>
  <c r="U96" i="3" s="1"/>
  <c r="B96" i="3"/>
  <c r="J96" i="3" s="1"/>
  <c r="K96" i="3" s="1"/>
  <c r="W95" i="3"/>
  <c r="M95" i="2" s="1"/>
  <c r="K99" i="1" s="1"/>
  <c r="S95" i="3"/>
  <c r="R95" i="3"/>
  <c r="Q95" i="3"/>
  <c r="P95" i="3"/>
  <c r="D95" i="3"/>
  <c r="F95" i="3" s="1"/>
  <c r="C95" i="3"/>
  <c r="L95" i="3" s="1"/>
  <c r="M95" i="3" s="1"/>
  <c r="B95" i="3"/>
  <c r="J95" i="3" s="1"/>
  <c r="K95" i="3" s="1"/>
  <c r="W94" i="3"/>
  <c r="S94" i="3"/>
  <c r="R94" i="3"/>
  <c r="Q94" i="3"/>
  <c r="P94" i="3"/>
  <c r="C94" i="3"/>
  <c r="L94" i="3" s="1"/>
  <c r="M94" i="3" s="1"/>
  <c r="B94" i="3"/>
  <c r="J94" i="3" s="1"/>
  <c r="K94" i="3" s="1"/>
  <c r="W93" i="3"/>
  <c r="M93" i="2" s="1"/>
  <c r="K97" i="1" s="1"/>
  <c r="S93" i="3"/>
  <c r="R93" i="3"/>
  <c r="Q93" i="3"/>
  <c r="P93" i="3"/>
  <c r="J93" i="3"/>
  <c r="K93" i="3" s="1"/>
  <c r="C93" i="3"/>
  <c r="L93" i="3" s="1"/>
  <c r="M93" i="3" s="1"/>
  <c r="B93" i="3"/>
  <c r="D93" i="3" s="1"/>
  <c r="W92" i="3"/>
  <c r="S92" i="3"/>
  <c r="R92" i="3"/>
  <c r="Q92" i="3"/>
  <c r="P92" i="3"/>
  <c r="J92" i="3"/>
  <c r="K92" i="3" s="1"/>
  <c r="D92" i="3"/>
  <c r="F92" i="3" s="1"/>
  <c r="C92" i="3"/>
  <c r="L92" i="3" s="1"/>
  <c r="M92" i="3" s="1"/>
  <c r="B92" i="3"/>
  <c r="W91" i="3"/>
  <c r="S91" i="3"/>
  <c r="R91" i="3"/>
  <c r="Q91" i="3"/>
  <c r="P91" i="3"/>
  <c r="C91" i="3"/>
  <c r="L91" i="3" s="1"/>
  <c r="M91" i="3" s="1"/>
  <c r="B91" i="3"/>
  <c r="J91" i="3" s="1"/>
  <c r="K91" i="3" s="1"/>
  <c r="W90" i="3"/>
  <c r="M90" i="2" s="1"/>
  <c r="K94" i="1" s="1"/>
  <c r="S90" i="3"/>
  <c r="R90" i="3"/>
  <c r="Q90" i="3"/>
  <c r="P90" i="3"/>
  <c r="J90" i="3"/>
  <c r="K90" i="3" s="1"/>
  <c r="C90" i="3"/>
  <c r="L90" i="3" s="1"/>
  <c r="M90" i="3" s="1"/>
  <c r="B90" i="3"/>
  <c r="D90" i="3" s="1"/>
  <c r="W89" i="3"/>
  <c r="S89" i="3"/>
  <c r="R89" i="3"/>
  <c r="Q89" i="3"/>
  <c r="P89" i="3"/>
  <c r="E89" i="3"/>
  <c r="U89" i="3" s="1"/>
  <c r="D89" i="3"/>
  <c r="G89" i="2" s="1"/>
  <c r="C89" i="3"/>
  <c r="L89" i="3" s="1"/>
  <c r="M89" i="3" s="1"/>
  <c r="B89" i="3"/>
  <c r="J89" i="3" s="1"/>
  <c r="K89" i="3" s="1"/>
  <c r="W88" i="3"/>
  <c r="M88" i="2" s="1"/>
  <c r="K92" i="1" s="1"/>
  <c r="S88" i="3"/>
  <c r="R88" i="3"/>
  <c r="Q88" i="3"/>
  <c r="P88" i="3"/>
  <c r="L88" i="3"/>
  <c r="M88" i="3" s="1"/>
  <c r="E88" i="3"/>
  <c r="U88" i="3" s="1"/>
  <c r="C88" i="3"/>
  <c r="B88" i="3"/>
  <c r="J88" i="3" s="1"/>
  <c r="K88" i="3" s="1"/>
  <c r="W87" i="3"/>
  <c r="M87" i="2" s="1"/>
  <c r="S87" i="3"/>
  <c r="R87" i="3"/>
  <c r="Q87" i="3"/>
  <c r="P87" i="3"/>
  <c r="L87" i="3"/>
  <c r="M87" i="3" s="1"/>
  <c r="C87" i="3"/>
  <c r="E87" i="3" s="1"/>
  <c r="B87" i="3"/>
  <c r="W86" i="3"/>
  <c r="S86" i="3"/>
  <c r="R86" i="3"/>
  <c r="Q86" i="3"/>
  <c r="P86" i="3"/>
  <c r="C86" i="3"/>
  <c r="B86" i="3"/>
  <c r="J86" i="3" s="1"/>
  <c r="K86" i="3" s="1"/>
  <c r="W85" i="3"/>
  <c r="T85" i="3"/>
  <c r="S85" i="3"/>
  <c r="R85" i="3"/>
  <c r="Q85" i="3"/>
  <c r="P85" i="3"/>
  <c r="D85" i="3"/>
  <c r="F85" i="3" s="1"/>
  <c r="C85" i="3"/>
  <c r="L85" i="3" s="1"/>
  <c r="M85" i="3" s="1"/>
  <c r="B85" i="3"/>
  <c r="J85" i="3" s="1"/>
  <c r="K85" i="3" s="1"/>
  <c r="W84" i="3"/>
  <c r="S84" i="3"/>
  <c r="R84" i="3"/>
  <c r="Q84" i="3"/>
  <c r="P84" i="3"/>
  <c r="C84" i="3"/>
  <c r="L84" i="3" s="1"/>
  <c r="M84" i="3" s="1"/>
  <c r="B84" i="3"/>
  <c r="J84" i="3" s="1"/>
  <c r="K84" i="3" s="1"/>
  <c r="W83" i="3"/>
  <c r="S83" i="3"/>
  <c r="R83" i="3"/>
  <c r="Q83" i="3"/>
  <c r="P83" i="3"/>
  <c r="J83" i="3"/>
  <c r="K83" i="3" s="1"/>
  <c r="F83" i="3"/>
  <c r="D83" i="3"/>
  <c r="T83" i="3" s="1"/>
  <c r="C83" i="3"/>
  <c r="L83" i="3" s="1"/>
  <c r="M83" i="3" s="1"/>
  <c r="B83" i="3"/>
  <c r="W82" i="3"/>
  <c r="M82" i="2" s="1"/>
  <c r="U82" i="3"/>
  <c r="S82" i="3"/>
  <c r="R82" i="3"/>
  <c r="Q82" i="3"/>
  <c r="P82" i="3"/>
  <c r="E82" i="3"/>
  <c r="C82" i="3"/>
  <c r="L82" i="3" s="1"/>
  <c r="M82" i="3" s="1"/>
  <c r="B82" i="3"/>
  <c r="D82" i="3" s="1"/>
  <c r="W81" i="3"/>
  <c r="M81" i="2" s="1"/>
  <c r="K85" i="1" s="1"/>
  <c r="S81" i="3"/>
  <c r="R81" i="3"/>
  <c r="Q81" i="3"/>
  <c r="P81" i="3"/>
  <c r="C81" i="3"/>
  <c r="B81" i="3"/>
  <c r="D81" i="3" s="1"/>
  <c r="W80" i="3"/>
  <c r="M80" i="2" s="1"/>
  <c r="K84" i="1" s="1"/>
  <c r="S80" i="3"/>
  <c r="R80" i="3"/>
  <c r="Q80" i="3"/>
  <c r="P80" i="3"/>
  <c r="C80" i="3"/>
  <c r="E80" i="3" s="1"/>
  <c r="U80" i="3" s="1"/>
  <c r="B80" i="3"/>
  <c r="J80" i="3" s="1"/>
  <c r="K80" i="3" s="1"/>
  <c r="W79" i="3"/>
  <c r="M79" i="2" s="1"/>
  <c r="K83" i="1" s="1"/>
  <c r="S79" i="3"/>
  <c r="R79" i="3"/>
  <c r="Q79" i="3"/>
  <c r="P79" i="3"/>
  <c r="C79" i="3"/>
  <c r="L79" i="3" s="1"/>
  <c r="M79" i="3" s="1"/>
  <c r="B79" i="3"/>
  <c r="J79" i="3" s="1"/>
  <c r="K79" i="3" s="1"/>
  <c r="W78" i="3"/>
  <c r="S78" i="3"/>
  <c r="R78" i="3"/>
  <c r="Q78" i="3"/>
  <c r="P78" i="3"/>
  <c r="C78" i="3"/>
  <c r="L78" i="3" s="1"/>
  <c r="M78" i="3" s="1"/>
  <c r="B78" i="3"/>
  <c r="J78" i="3" s="1"/>
  <c r="K78" i="3" s="1"/>
  <c r="W77" i="3"/>
  <c r="M77" i="2" s="1"/>
  <c r="K81" i="1" s="1"/>
  <c r="S77" i="3"/>
  <c r="R77" i="3"/>
  <c r="Q77" i="3"/>
  <c r="P77" i="3"/>
  <c r="C77" i="3"/>
  <c r="L77" i="3" s="1"/>
  <c r="M77" i="3" s="1"/>
  <c r="B77" i="3"/>
  <c r="D77" i="3" s="1"/>
  <c r="W76" i="3"/>
  <c r="M76" i="2" s="1"/>
  <c r="K80" i="1" s="1"/>
  <c r="S76" i="3"/>
  <c r="R76" i="3"/>
  <c r="Q76" i="3"/>
  <c r="P76" i="3"/>
  <c r="J76" i="3"/>
  <c r="K76" i="3" s="1"/>
  <c r="D76" i="3"/>
  <c r="F76" i="3" s="1"/>
  <c r="C76" i="3"/>
  <c r="L76" i="3" s="1"/>
  <c r="M76" i="3" s="1"/>
  <c r="B76" i="3"/>
  <c r="W75" i="3"/>
  <c r="M75" i="2" s="1"/>
  <c r="K79" i="1" s="1"/>
  <c r="S75" i="3"/>
  <c r="R75" i="3"/>
  <c r="Q75" i="3"/>
  <c r="P75" i="3"/>
  <c r="L75" i="3"/>
  <c r="M75" i="3" s="1"/>
  <c r="J75" i="3"/>
  <c r="K75" i="3" s="1"/>
  <c r="D75" i="3"/>
  <c r="F75" i="3" s="1"/>
  <c r="C75" i="3"/>
  <c r="E75" i="3" s="1"/>
  <c r="B75" i="3"/>
  <c r="W74" i="3"/>
  <c r="M74" i="2" s="1"/>
  <c r="K78" i="1" s="1"/>
  <c r="S74" i="3"/>
  <c r="R74" i="3"/>
  <c r="Q74" i="3"/>
  <c r="P74" i="3"/>
  <c r="M74" i="3"/>
  <c r="E74" i="3"/>
  <c r="U74" i="3" s="1"/>
  <c r="D74" i="3"/>
  <c r="G74" i="2" s="1"/>
  <c r="C74" i="3"/>
  <c r="L74" i="3" s="1"/>
  <c r="B74" i="3"/>
  <c r="J74" i="3" s="1"/>
  <c r="K74" i="3" s="1"/>
  <c r="W73" i="3"/>
  <c r="M73" i="2" s="1"/>
  <c r="K77" i="1" s="1"/>
  <c r="S73" i="3"/>
  <c r="R73" i="3"/>
  <c r="Q73" i="3"/>
  <c r="P73" i="3"/>
  <c r="C73" i="3"/>
  <c r="L73" i="3" s="1"/>
  <c r="M73" i="3" s="1"/>
  <c r="B73" i="3"/>
  <c r="J73" i="3" s="1"/>
  <c r="K73" i="3" s="1"/>
  <c r="W72" i="3"/>
  <c r="S72" i="3"/>
  <c r="R72" i="3"/>
  <c r="Q72" i="3"/>
  <c r="P72" i="3"/>
  <c r="L72" i="3"/>
  <c r="M72" i="3" s="1"/>
  <c r="J72" i="3"/>
  <c r="K72" i="3" s="1"/>
  <c r="E72" i="3"/>
  <c r="U72" i="3" s="1"/>
  <c r="C72" i="3"/>
  <c r="B72" i="3"/>
  <c r="D72" i="3" s="1"/>
  <c r="W71" i="3"/>
  <c r="M71" i="2" s="1"/>
  <c r="K75" i="1" s="1"/>
  <c r="S71" i="3"/>
  <c r="R71" i="3"/>
  <c r="Q71" i="3"/>
  <c r="P71" i="3"/>
  <c r="L71" i="3"/>
  <c r="M71" i="3" s="1"/>
  <c r="C71" i="3"/>
  <c r="E71" i="3" s="1"/>
  <c r="B71" i="3"/>
  <c r="W70" i="3"/>
  <c r="S70" i="3"/>
  <c r="R70" i="3"/>
  <c r="Q70" i="3"/>
  <c r="P70" i="3"/>
  <c r="C70" i="3"/>
  <c r="B70" i="3"/>
  <c r="J70" i="3" s="1"/>
  <c r="K70" i="3" s="1"/>
  <c r="W69" i="3"/>
  <c r="M69" i="2" s="1"/>
  <c r="K73" i="1" s="1"/>
  <c r="S69" i="3"/>
  <c r="R69" i="3"/>
  <c r="Q69" i="3"/>
  <c r="P69" i="3"/>
  <c r="D69" i="3"/>
  <c r="F69" i="3" s="1"/>
  <c r="C69" i="3"/>
  <c r="L69" i="3" s="1"/>
  <c r="M69" i="3" s="1"/>
  <c r="B69" i="3"/>
  <c r="J69" i="3" s="1"/>
  <c r="K69" i="3" s="1"/>
  <c r="W68" i="3"/>
  <c r="M68" i="2" s="1"/>
  <c r="K72" i="1" s="1"/>
  <c r="S68" i="3"/>
  <c r="R68" i="3"/>
  <c r="Q68" i="3"/>
  <c r="P68" i="3"/>
  <c r="C68" i="3"/>
  <c r="L68" i="3" s="1"/>
  <c r="M68" i="3" s="1"/>
  <c r="B68" i="3"/>
  <c r="J68" i="3" s="1"/>
  <c r="K68" i="3" s="1"/>
  <c r="W67" i="3"/>
  <c r="M67" i="2" s="1"/>
  <c r="K71" i="1" s="1"/>
  <c r="S67" i="3"/>
  <c r="R67" i="3"/>
  <c r="Q67" i="3"/>
  <c r="P67" i="3"/>
  <c r="J67" i="3"/>
  <c r="K67" i="3" s="1"/>
  <c r="F67" i="3"/>
  <c r="E67" i="3"/>
  <c r="U67" i="3" s="1"/>
  <c r="D67" i="3"/>
  <c r="T67" i="3" s="1"/>
  <c r="C67" i="3"/>
  <c r="L67" i="3" s="1"/>
  <c r="M67" i="3" s="1"/>
  <c r="B67" i="3"/>
  <c r="W66" i="3"/>
  <c r="M66" i="2" s="1"/>
  <c r="S66" i="3"/>
  <c r="R66" i="3"/>
  <c r="Q66" i="3"/>
  <c r="P66" i="3"/>
  <c r="E66" i="3"/>
  <c r="U66" i="3" s="1"/>
  <c r="C66" i="3"/>
  <c r="L66" i="3" s="1"/>
  <c r="M66" i="3" s="1"/>
  <c r="B66" i="3"/>
  <c r="D66" i="3" s="1"/>
  <c r="W65" i="3"/>
  <c r="S65" i="3"/>
  <c r="R65" i="3"/>
  <c r="Q65" i="3"/>
  <c r="P65" i="3"/>
  <c r="J65" i="3"/>
  <c r="K65" i="3" s="1"/>
  <c r="C65" i="3"/>
  <c r="B65" i="3"/>
  <c r="D65" i="3" s="1"/>
  <c r="W64" i="3"/>
  <c r="M64" i="2" s="1"/>
  <c r="K68" i="1" s="1"/>
  <c r="S64" i="3"/>
  <c r="R64" i="3"/>
  <c r="Q64" i="3"/>
  <c r="P64" i="3"/>
  <c r="L64" i="3"/>
  <c r="M64" i="3" s="1"/>
  <c r="C64" i="3"/>
  <c r="E64" i="3" s="1"/>
  <c r="U64" i="3" s="1"/>
  <c r="B64" i="3"/>
  <c r="J64" i="3" s="1"/>
  <c r="K64" i="3" s="1"/>
  <c r="W63" i="3"/>
  <c r="M63" i="2" s="1"/>
  <c r="K67" i="1" s="1"/>
  <c r="S63" i="3"/>
  <c r="R63" i="3"/>
  <c r="Q63" i="3"/>
  <c r="P63" i="3"/>
  <c r="E63" i="3"/>
  <c r="C63" i="3"/>
  <c r="L63" i="3" s="1"/>
  <c r="M63" i="3" s="1"/>
  <c r="B63" i="3"/>
  <c r="J63" i="3" s="1"/>
  <c r="K63" i="3" s="1"/>
  <c r="W62" i="3"/>
  <c r="M62" i="2" s="1"/>
  <c r="K66" i="1" s="1"/>
  <c r="S62" i="3"/>
  <c r="R62" i="3"/>
  <c r="Q62" i="3"/>
  <c r="P62" i="3"/>
  <c r="C62" i="3"/>
  <c r="L62" i="3" s="1"/>
  <c r="M62" i="3" s="1"/>
  <c r="B62" i="3"/>
  <c r="J62" i="3" s="1"/>
  <c r="K62" i="3" s="1"/>
  <c r="W61" i="3"/>
  <c r="S61" i="3"/>
  <c r="R61" i="3"/>
  <c r="Q61" i="3"/>
  <c r="P61" i="3"/>
  <c r="C61" i="3"/>
  <c r="L61" i="3" s="1"/>
  <c r="M61" i="3" s="1"/>
  <c r="B61" i="3"/>
  <c r="J61" i="3" s="1"/>
  <c r="K61" i="3" s="1"/>
  <c r="W60" i="3"/>
  <c r="M60" i="2" s="1"/>
  <c r="K64" i="1" s="1"/>
  <c r="S60" i="3"/>
  <c r="R60" i="3"/>
  <c r="Q60" i="3"/>
  <c r="P60" i="3"/>
  <c r="D60" i="3"/>
  <c r="G60" i="2" s="1"/>
  <c r="C60" i="3"/>
  <c r="L60" i="3" s="1"/>
  <c r="M60" i="3" s="1"/>
  <c r="B60" i="3"/>
  <c r="J60" i="3" s="1"/>
  <c r="K60" i="3" s="1"/>
  <c r="W59" i="3"/>
  <c r="M59" i="2" s="1"/>
  <c r="K63" i="1" s="1"/>
  <c r="S59" i="3"/>
  <c r="R59" i="3"/>
  <c r="Q59" i="3"/>
  <c r="P59" i="3"/>
  <c r="L59" i="3"/>
  <c r="M59" i="3" s="1"/>
  <c r="J59" i="3"/>
  <c r="K59" i="3" s="1"/>
  <c r="F59" i="3"/>
  <c r="E59" i="3"/>
  <c r="U59" i="3" s="1"/>
  <c r="D59" i="3"/>
  <c r="T59" i="3" s="1"/>
  <c r="C59" i="3"/>
  <c r="B59" i="3"/>
  <c r="W58" i="3"/>
  <c r="M58" i="2" s="1"/>
  <c r="K62" i="1" s="1"/>
  <c r="S58" i="3"/>
  <c r="R58" i="3"/>
  <c r="Q58" i="3"/>
  <c r="P58" i="3"/>
  <c r="E58" i="3"/>
  <c r="U58" i="3" s="1"/>
  <c r="D58" i="3"/>
  <c r="G58" i="2" s="1"/>
  <c r="C58" i="3"/>
  <c r="L58" i="3" s="1"/>
  <c r="M58" i="3" s="1"/>
  <c r="B58" i="3"/>
  <c r="J58" i="3" s="1"/>
  <c r="K58" i="3" s="1"/>
  <c r="W57" i="3"/>
  <c r="S57" i="3"/>
  <c r="R57" i="3"/>
  <c r="Q57" i="3"/>
  <c r="P57" i="3"/>
  <c r="C57" i="3"/>
  <c r="L57" i="3" s="1"/>
  <c r="M57" i="3" s="1"/>
  <c r="B57" i="3"/>
  <c r="J57" i="3" s="1"/>
  <c r="K57" i="3" s="1"/>
  <c r="W56" i="3"/>
  <c r="S56" i="3"/>
  <c r="R56" i="3"/>
  <c r="Q56" i="3"/>
  <c r="P56" i="3"/>
  <c r="L56" i="3"/>
  <c r="M56" i="3" s="1"/>
  <c r="E56" i="3"/>
  <c r="U56" i="3" s="1"/>
  <c r="C56" i="3"/>
  <c r="B56" i="3"/>
  <c r="J56" i="3" s="1"/>
  <c r="K56" i="3" s="1"/>
  <c r="W55" i="3"/>
  <c r="M55" i="2" s="1"/>
  <c r="K59" i="1" s="1"/>
  <c r="S55" i="3"/>
  <c r="R55" i="3"/>
  <c r="Q55" i="3"/>
  <c r="P55" i="3"/>
  <c r="L55" i="3"/>
  <c r="M55" i="3" s="1"/>
  <c r="C55" i="3"/>
  <c r="E55" i="3" s="1"/>
  <c r="U55" i="3" s="1"/>
  <c r="B55" i="3"/>
  <c r="W54" i="3"/>
  <c r="S54" i="3"/>
  <c r="R54" i="3"/>
  <c r="Q54" i="3"/>
  <c r="P54" i="3"/>
  <c r="C54" i="3"/>
  <c r="B54" i="3"/>
  <c r="J54" i="3" s="1"/>
  <c r="K54" i="3" s="1"/>
  <c r="W53" i="3"/>
  <c r="S53" i="3"/>
  <c r="R53" i="3"/>
  <c r="Q53" i="3"/>
  <c r="P53" i="3"/>
  <c r="D53" i="3"/>
  <c r="F53" i="3" s="1"/>
  <c r="C53" i="3"/>
  <c r="L53" i="3" s="1"/>
  <c r="M53" i="3" s="1"/>
  <c r="B53" i="3"/>
  <c r="J53" i="3" s="1"/>
  <c r="K53" i="3" s="1"/>
  <c r="W52" i="3"/>
  <c r="S52" i="3"/>
  <c r="R52" i="3"/>
  <c r="Q52" i="3"/>
  <c r="P52" i="3"/>
  <c r="L52" i="3"/>
  <c r="M52" i="3" s="1"/>
  <c r="E52" i="3"/>
  <c r="U52" i="3" s="1"/>
  <c r="C52" i="3"/>
  <c r="B52" i="3"/>
  <c r="J52" i="3" s="1"/>
  <c r="K52" i="3" s="1"/>
  <c r="W51" i="3"/>
  <c r="M51" i="2" s="1"/>
  <c r="K55" i="1" s="1"/>
  <c r="S51" i="3"/>
  <c r="R51" i="3"/>
  <c r="Q51" i="3"/>
  <c r="P51" i="3"/>
  <c r="C51" i="3"/>
  <c r="L51" i="3" s="1"/>
  <c r="M51" i="3" s="1"/>
  <c r="B51" i="3"/>
  <c r="D51" i="3" s="1"/>
  <c r="T51" i="3" s="1"/>
  <c r="W50" i="3"/>
  <c r="M50" i="2" s="1"/>
  <c r="K54" i="1" s="1"/>
  <c r="S50" i="3"/>
  <c r="R50" i="3"/>
  <c r="Q50" i="3"/>
  <c r="P50" i="3"/>
  <c r="C50" i="3"/>
  <c r="E50" i="3" s="1"/>
  <c r="U50" i="3" s="1"/>
  <c r="B50" i="3"/>
  <c r="D50" i="3" s="1"/>
  <c r="W49" i="3"/>
  <c r="M49" i="2" s="1"/>
  <c r="K53" i="1" s="1"/>
  <c r="S49" i="3"/>
  <c r="R49" i="3"/>
  <c r="Q49" i="3"/>
  <c r="P49" i="3"/>
  <c r="C49" i="3"/>
  <c r="B49" i="3"/>
  <c r="D49" i="3" s="1"/>
  <c r="T49" i="3" s="1"/>
  <c r="W48" i="3"/>
  <c r="M48" i="2" s="1"/>
  <c r="K52" i="1" s="1"/>
  <c r="S48" i="3"/>
  <c r="R48" i="3"/>
  <c r="Q48" i="3"/>
  <c r="P48" i="3"/>
  <c r="D48" i="3"/>
  <c r="C48" i="3"/>
  <c r="E48" i="3" s="1"/>
  <c r="U48" i="3" s="1"/>
  <c r="B48" i="3"/>
  <c r="J48" i="3" s="1"/>
  <c r="K48" i="3" s="1"/>
  <c r="W47" i="3"/>
  <c r="M47" i="2" s="1"/>
  <c r="K51" i="1" s="1"/>
  <c r="S47" i="3"/>
  <c r="R47" i="3"/>
  <c r="Q47" i="3"/>
  <c r="P47" i="3"/>
  <c r="M47" i="3"/>
  <c r="E47" i="3"/>
  <c r="U47" i="3" s="1"/>
  <c r="C47" i="3"/>
  <c r="L47" i="3" s="1"/>
  <c r="B47" i="3"/>
  <c r="J47" i="3" s="1"/>
  <c r="K47" i="3" s="1"/>
  <c r="W46" i="3"/>
  <c r="S46" i="3"/>
  <c r="R46" i="3"/>
  <c r="Q46" i="3"/>
  <c r="P46" i="3"/>
  <c r="C46" i="3"/>
  <c r="L46" i="3" s="1"/>
  <c r="M46" i="3" s="1"/>
  <c r="B46" i="3"/>
  <c r="W45" i="3"/>
  <c r="M45" i="2" s="1"/>
  <c r="K49" i="1" s="1"/>
  <c r="S45" i="3"/>
  <c r="R45" i="3"/>
  <c r="Q45" i="3"/>
  <c r="P45" i="3"/>
  <c r="J45" i="3"/>
  <c r="K45" i="3" s="1"/>
  <c r="D45" i="3"/>
  <c r="F45" i="3" s="1"/>
  <c r="C45" i="3"/>
  <c r="B45" i="3"/>
  <c r="W44" i="3"/>
  <c r="S44" i="3"/>
  <c r="R44" i="3"/>
  <c r="Q44" i="3"/>
  <c r="P44" i="3"/>
  <c r="K44" i="3"/>
  <c r="J44" i="3"/>
  <c r="E44" i="3"/>
  <c r="U44" i="3" s="1"/>
  <c r="D44" i="3"/>
  <c r="C44" i="3"/>
  <c r="L44" i="3" s="1"/>
  <c r="M44" i="3" s="1"/>
  <c r="B44" i="3"/>
  <c r="W43" i="3"/>
  <c r="S43" i="3"/>
  <c r="R43" i="3"/>
  <c r="Q43" i="3"/>
  <c r="P43" i="3"/>
  <c r="L43" i="3"/>
  <c r="M43" i="3" s="1"/>
  <c r="C43" i="3"/>
  <c r="E43" i="3" s="1"/>
  <c r="B43" i="3"/>
  <c r="J43" i="3" s="1"/>
  <c r="K43" i="3" s="1"/>
  <c r="W42" i="3"/>
  <c r="M42" i="2" s="1"/>
  <c r="K46" i="1" s="1"/>
  <c r="T42" i="3"/>
  <c r="S42" i="3"/>
  <c r="R42" i="3"/>
  <c r="Q42" i="3"/>
  <c r="P42" i="3"/>
  <c r="J42" i="3"/>
  <c r="K42" i="3" s="1"/>
  <c r="F42" i="3"/>
  <c r="D42" i="3"/>
  <c r="C42" i="3"/>
  <c r="L42" i="3" s="1"/>
  <c r="M42" i="3" s="1"/>
  <c r="B42" i="3"/>
  <c r="W41" i="3"/>
  <c r="M41" i="2" s="1"/>
  <c r="K45" i="1" s="1"/>
  <c r="S41" i="3"/>
  <c r="R41" i="3"/>
  <c r="Q41" i="3"/>
  <c r="P41" i="3"/>
  <c r="L41" i="3"/>
  <c r="M41" i="3" s="1"/>
  <c r="J41" i="3"/>
  <c r="K41" i="3" s="1"/>
  <c r="D41" i="3"/>
  <c r="T41" i="3" s="1"/>
  <c r="C41" i="3"/>
  <c r="E41" i="3" s="1"/>
  <c r="U41" i="3" s="1"/>
  <c r="B41" i="3"/>
  <c r="W40" i="3"/>
  <c r="S40" i="3"/>
  <c r="R40" i="3"/>
  <c r="Q40" i="3"/>
  <c r="P40" i="3"/>
  <c r="C40" i="3"/>
  <c r="L40" i="3" s="1"/>
  <c r="M40" i="3" s="1"/>
  <c r="B40" i="3"/>
  <c r="J40" i="3" s="1"/>
  <c r="K40" i="3" s="1"/>
  <c r="W39" i="3"/>
  <c r="S39" i="3"/>
  <c r="R39" i="3"/>
  <c r="Q39" i="3"/>
  <c r="P39" i="3"/>
  <c r="C39" i="3"/>
  <c r="E39" i="3" s="1"/>
  <c r="U39" i="3" s="1"/>
  <c r="B39" i="3"/>
  <c r="W38" i="3"/>
  <c r="S38" i="3"/>
  <c r="R38" i="3"/>
  <c r="Q38" i="3"/>
  <c r="P38" i="3"/>
  <c r="C38" i="3"/>
  <c r="B38" i="3"/>
  <c r="D38" i="3" s="1"/>
  <c r="W37" i="3"/>
  <c r="M37" i="2" s="1"/>
  <c r="K41" i="1" s="1"/>
  <c r="S37" i="3"/>
  <c r="R37" i="3"/>
  <c r="Q37" i="3"/>
  <c r="P37" i="3"/>
  <c r="D37" i="3"/>
  <c r="F37" i="3" s="1"/>
  <c r="C37" i="3"/>
  <c r="L37" i="3" s="1"/>
  <c r="M37" i="3" s="1"/>
  <c r="B37" i="3"/>
  <c r="J37" i="3" s="1"/>
  <c r="K37" i="3" s="1"/>
  <c r="W36" i="3"/>
  <c r="M36" i="2" s="1"/>
  <c r="K40" i="1" s="1"/>
  <c r="S36" i="3"/>
  <c r="R36" i="3"/>
  <c r="Q36" i="3"/>
  <c r="P36" i="3"/>
  <c r="L36" i="3"/>
  <c r="M36" i="3" s="1"/>
  <c r="J36" i="3"/>
  <c r="K36" i="3" s="1"/>
  <c r="E36" i="3"/>
  <c r="K36" i="2" s="1"/>
  <c r="D36" i="3"/>
  <c r="T36" i="3" s="1"/>
  <c r="C36" i="3"/>
  <c r="B36" i="3"/>
  <c r="W35" i="3"/>
  <c r="S35" i="3"/>
  <c r="R35" i="3"/>
  <c r="Q35" i="3"/>
  <c r="P35" i="3"/>
  <c r="F35" i="3"/>
  <c r="E35" i="3"/>
  <c r="U35" i="3" s="1"/>
  <c r="C35" i="3"/>
  <c r="L35" i="3" s="1"/>
  <c r="M35" i="3" s="1"/>
  <c r="B35" i="3"/>
  <c r="D35" i="3" s="1"/>
  <c r="T35" i="3" s="1"/>
  <c r="W34" i="3"/>
  <c r="M34" i="2" s="1"/>
  <c r="K38" i="1" s="1"/>
  <c r="S34" i="3"/>
  <c r="R34" i="3"/>
  <c r="Q34" i="3"/>
  <c r="P34" i="3"/>
  <c r="C34" i="3"/>
  <c r="E34" i="3" s="1"/>
  <c r="U34" i="3" s="1"/>
  <c r="B34" i="3"/>
  <c r="D34" i="3" s="1"/>
  <c r="G34" i="2" s="1"/>
  <c r="W33" i="3"/>
  <c r="S33" i="3"/>
  <c r="R33" i="3"/>
  <c r="Q33" i="3"/>
  <c r="P33" i="3"/>
  <c r="K33" i="3"/>
  <c r="J33" i="3"/>
  <c r="C33" i="3"/>
  <c r="B33" i="3"/>
  <c r="D33" i="3" s="1"/>
  <c r="F33" i="3" s="1"/>
  <c r="W32" i="3"/>
  <c r="M32" i="2" s="1"/>
  <c r="K36" i="1" s="1"/>
  <c r="U32" i="3"/>
  <c r="S32" i="3"/>
  <c r="R32" i="3"/>
  <c r="Q32" i="3"/>
  <c r="P32" i="3"/>
  <c r="C32" i="3"/>
  <c r="E32" i="3" s="1"/>
  <c r="B32" i="3"/>
  <c r="J32" i="3" s="1"/>
  <c r="K32" i="3" s="1"/>
  <c r="W31" i="3"/>
  <c r="S31" i="3"/>
  <c r="R31" i="3"/>
  <c r="Q31" i="3"/>
  <c r="P31" i="3"/>
  <c r="C31" i="3"/>
  <c r="L31" i="3" s="1"/>
  <c r="M31" i="3" s="1"/>
  <c r="B31" i="3"/>
  <c r="J31" i="3" s="1"/>
  <c r="K31" i="3" s="1"/>
  <c r="W30" i="3"/>
  <c r="S30" i="3"/>
  <c r="R30" i="3"/>
  <c r="Q30" i="3"/>
  <c r="P30" i="3"/>
  <c r="C30" i="3"/>
  <c r="L30" i="3" s="1"/>
  <c r="M30" i="3" s="1"/>
  <c r="B30" i="3"/>
  <c r="W29" i="3"/>
  <c r="M29" i="2" s="1"/>
  <c r="K33" i="1" s="1"/>
  <c r="S29" i="3"/>
  <c r="R29" i="3"/>
  <c r="Q29" i="3"/>
  <c r="P29" i="3"/>
  <c r="C29" i="3"/>
  <c r="B29" i="3"/>
  <c r="J29" i="3" s="1"/>
  <c r="K29" i="3" s="1"/>
  <c r="W28" i="3"/>
  <c r="S28" i="3"/>
  <c r="R28" i="3"/>
  <c r="Q28" i="3"/>
  <c r="P28" i="3"/>
  <c r="J28" i="3"/>
  <c r="K28" i="3" s="1"/>
  <c r="E28" i="3"/>
  <c r="U28" i="3" s="1"/>
  <c r="D28" i="3"/>
  <c r="C28" i="3"/>
  <c r="L28" i="3" s="1"/>
  <c r="M28" i="3" s="1"/>
  <c r="B28" i="3"/>
  <c r="W27" i="3"/>
  <c r="S27" i="3"/>
  <c r="R27" i="3"/>
  <c r="Q27" i="3"/>
  <c r="P27" i="3"/>
  <c r="L27" i="3"/>
  <c r="M27" i="3" s="1"/>
  <c r="E27" i="3"/>
  <c r="U27" i="3" s="1"/>
  <c r="C27" i="3"/>
  <c r="B27" i="3"/>
  <c r="W26" i="3"/>
  <c r="M26" i="2" s="1"/>
  <c r="K30" i="1" s="1"/>
  <c r="S26" i="3"/>
  <c r="R26" i="3"/>
  <c r="Q26" i="3"/>
  <c r="P26" i="3"/>
  <c r="C26" i="3"/>
  <c r="B26" i="3"/>
  <c r="J26" i="3" s="1"/>
  <c r="K26" i="3" s="1"/>
  <c r="W25" i="3"/>
  <c r="S25" i="3"/>
  <c r="R25" i="3"/>
  <c r="Q25" i="3"/>
  <c r="P25" i="3"/>
  <c r="L25" i="3"/>
  <c r="M25" i="3" s="1"/>
  <c r="J25" i="3"/>
  <c r="K25" i="3" s="1"/>
  <c r="E25" i="3"/>
  <c r="U25" i="3" s="1"/>
  <c r="D25" i="3"/>
  <c r="C25" i="3"/>
  <c r="B25" i="3"/>
  <c r="W24" i="3"/>
  <c r="S24" i="3"/>
  <c r="R24" i="3"/>
  <c r="Q24" i="3"/>
  <c r="P24" i="3"/>
  <c r="M24" i="3"/>
  <c r="L24" i="3"/>
  <c r="E24" i="3"/>
  <c r="U24" i="3" s="1"/>
  <c r="C24" i="3"/>
  <c r="B24" i="3"/>
  <c r="J24" i="3" s="1"/>
  <c r="K24" i="3" s="1"/>
  <c r="W23" i="3"/>
  <c r="M23" i="2" s="1"/>
  <c r="K27" i="1" s="1"/>
  <c r="S23" i="3"/>
  <c r="R23" i="3"/>
  <c r="Q23" i="3"/>
  <c r="P23" i="3"/>
  <c r="L23" i="3"/>
  <c r="M23" i="3" s="1"/>
  <c r="C23" i="3"/>
  <c r="E23" i="3" s="1"/>
  <c r="U23" i="3" s="1"/>
  <c r="B23" i="3"/>
  <c r="W22" i="3"/>
  <c r="M22" i="2" s="1"/>
  <c r="K26" i="1" s="1"/>
  <c r="S22" i="3"/>
  <c r="R22" i="3"/>
  <c r="Q22" i="3"/>
  <c r="P22" i="3"/>
  <c r="C22" i="3"/>
  <c r="B22" i="3"/>
  <c r="D22" i="3" s="1"/>
  <c r="W21" i="3"/>
  <c r="M21" i="2" s="1"/>
  <c r="K25" i="1" s="1"/>
  <c r="S21" i="3"/>
  <c r="R21" i="3"/>
  <c r="Q21" i="3"/>
  <c r="P21" i="3"/>
  <c r="C21" i="3"/>
  <c r="L21" i="3" s="1"/>
  <c r="M21" i="3" s="1"/>
  <c r="B21" i="3"/>
  <c r="J21" i="3" s="1"/>
  <c r="K21" i="3" s="1"/>
  <c r="W20" i="3"/>
  <c r="M20" i="2" s="1"/>
  <c r="K24" i="1" s="1"/>
  <c r="S20" i="3"/>
  <c r="R20" i="3"/>
  <c r="Q20" i="3"/>
  <c r="P20" i="3"/>
  <c r="D20" i="3"/>
  <c r="T20" i="3" s="1"/>
  <c r="C20" i="3"/>
  <c r="L20" i="3" s="1"/>
  <c r="M20" i="3" s="1"/>
  <c r="B20" i="3"/>
  <c r="J20" i="3" s="1"/>
  <c r="K20" i="3" s="1"/>
  <c r="W19" i="3"/>
  <c r="M19" i="2" s="1"/>
  <c r="K23" i="1" s="1"/>
  <c r="T19" i="3"/>
  <c r="S19" i="3"/>
  <c r="R19" i="3"/>
  <c r="Q19" i="3"/>
  <c r="P19" i="3"/>
  <c r="M19" i="3"/>
  <c r="F19" i="3"/>
  <c r="C19" i="3"/>
  <c r="L19" i="3" s="1"/>
  <c r="B19" i="3"/>
  <c r="D19" i="3" s="1"/>
  <c r="W18" i="3"/>
  <c r="M18" i="2" s="1"/>
  <c r="K22" i="1" s="1"/>
  <c r="S18" i="3"/>
  <c r="R18" i="3"/>
  <c r="Q18" i="3"/>
  <c r="P18" i="3"/>
  <c r="J18" i="3"/>
  <c r="K18" i="3" s="1"/>
  <c r="C18" i="3"/>
  <c r="E18" i="3" s="1"/>
  <c r="U18" i="3" s="1"/>
  <c r="B18" i="3"/>
  <c r="D18" i="3" s="1"/>
  <c r="W17" i="3"/>
  <c r="M17" i="2" s="1"/>
  <c r="S17" i="3"/>
  <c r="R17" i="3"/>
  <c r="Q17" i="3"/>
  <c r="P17" i="3"/>
  <c r="C17" i="3"/>
  <c r="B17" i="3"/>
  <c r="D17" i="3" s="1"/>
  <c r="F17" i="3" s="1"/>
  <c r="W16" i="3"/>
  <c r="S16" i="3"/>
  <c r="R16" i="3"/>
  <c r="Q16" i="3"/>
  <c r="P16" i="3"/>
  <c r="C16" i="3"/>
  <c r="E16" i="3" s="1"/>
  <c r="U16" i="3" s="1"/>
  <c r="B16" i="3"/>
  <c r="J16" i="3" s="1"/>
  <c r="K16" i="3" s="1"/>
  <c r="W15" i="3"/>
  <c r="M15" i="2" s="1"/>
  <c r="K19" i="1" s="1"/>
  <c r="S15" i="3"/>
  <c r="R15" i="3"/>
  <c r="Q15" i="3"/>
  <c r="P15" i="3"/>
  <c r="C15" i="3"/>
  <c r="L15" i="3" s="1"/>
  <c r="M15" i="3" s="1"/>
  <c r="B15" i="3"/>
  <c r="J15" i="3" s="1"/>
  <c r="K15" i="3" s="1"/>
  <c r="W14" i="3"/>
  <c r="S14" i="3"/>
  <c r="R14" i="3"/>
  <c r="Q14" i="3"/>
  <c r="P14" i="3"/>
  <c r="C14" i="3"/>
  <c r="L14" i="3" s="1"/>
  <c r="M14" i="3" s="1"/>
  <c r="B14" i="3"/>
  <c r="J14" i="3" s="1"/>
  <c r="K14" i="3" s="1"/>
  <c r="W13" i="3"/>
  <c r="M13" i="2" s="1"/>
  <c r="K17" i="1" s="1"/>
  <c r="S13" i="3"/>
  <c r="R13" i="3"/>
  <c r="Q13" i="3"/>
  <c r="P13" i="3"/>
  <c r="J13" i="3"/>
  <c r="K13" i="3" s="1"/>
  <c r="C13" i="3"/>
  <c r="L13" i="3" s="1"/>
  <c r="M13" i="3" s="1"/>
  <c r="B13" i="3"/>
  <c r="D13" i="3" s="1"/>
  <c r="W12" i="3"/>
  <c r="M12" i="2" s="1"/>
  <c r="K16" i="1" s="1"/>
  <c r="S12" i="3"/>
  <c r="R12" i="3"/>
  <c r="Q12" i="3"/>
  <c r="P12" i="3"/>
  <c r="D12" i="3"/>
  <c r="T12" i="3" s="1"/>
  <c r="C12" i="3"/>
  <c r="L12" i="3" s="1"/>
  <c r="M12" i="3" s="1"/>
  <c r="B12" i="3"/>
  <c r="J12" i="3" s="1"/>
  <c r="K12" i="3" s="1"/>
  <c r="W11" i="3"/>
  <c r="M11" i="2" s="1"/>
  <c r="K15" i="1" s="1"/>
  <c r="S11" i="3"/>
  <c r="R11" i="3"/>
  <c r="Q11" i="3"/>
  <c r="P11" i="3"/>
  <c r="L11" i="3"/>
  <c r="M11" i="3" s="1"/>
  <c r="J11" i="3"/>
  <c r="K11" i="3" s="1"/>
  <c r="C11" i="3"/>
  <c r="E11" i="3" s="1"/>
  <c r="B11" i="3"/>
  <c r="D11" i="3" s="1"/>
  <c r="G11" i="2" s="1"/>
  <c r="W10" i="3"/>
  <c r="S10" i="3"/>
  <c r="R10" i="3"/>
  <c r="Q10" i="3"/>
  <c r="P10" i="3"/>
  <c r="C10" i="3"/>
  <c r="B10" i="3"/>
  <c r="J10" i="3" s="1"/>
  <c r="K10" i="3" s="1"/>
  <c r="W9" i="3"/>
  <c r="M9" i="2" s="1"/>
  <c r="K13" i="1" s="1"/>
  <c r="S9" i="3"/>
  <c r="R9" i="3"/>
  <c r="Q9" i="3"/>
  <c r="P9" i="3"/>
  <c r="D9" i="3"/>
  <c r="G9" i="2" s="1"/>
  <c r="C9" i="3"/>
  <c r="E9" i="3" s="1"/>
  <c r="U9" i="3" s="1"/>
  <c r="B9" i="3"/>
  <c r="J9" i="3" s="1"/>
  <c r="K9" i="3" s="1"/>
  <c r="W8" i="3"/>
  <c r="M8" i="2" s="1"/>
  <c r="K12" i="1" s="1"/>
  <c r="S8" i="3"/>
  <c r="R8" i="3"/>
  <c r="Q8" i="3"/>
  <c r="P8" i="3"/>
  <c r="L8" i="3"/>
  <c r="M8" i="3" s="1"/>
  <c r="C8" i="3"/>
  <c r="E8" i="3" s="1"/>
  <c r="B8" i="3"/>
  <c r="J8" i="3" s="1"/>
  <c r="K8" i="3" s="1"/>
  <c r="W7" i="3"/>
  <c r="M7" i="2" s="1"/>
  <c r="K11" i="1" s="1"/>
  <c r="S7" i="3"/>
  <c r="R7" i="3"/>
  <c r="Q7" i="3"/>
  <c r="P7" i="3"/>
  <c r="C7" i="3"/>
  <c r="E7" i="3" s="1"/>
  <c r="U7" i="3" s="1"/>
  <c r="B7" i="3"/>
  <c r="W6" i="3"/>
  <c r="S6" i="3"/>
  <c r="R6" i="3"/>
  <c r="Q6" i="3"/>
  <c r="P6" i="3"/>
  <c r="C6" i="3"/>
  <c r="B6" i="3"/>
  <c r="D6" i="3" s="1"/>
  <c r="G6" i="2" s="1"/>
  <c r="W5" i="3"/>
  <c r="M5" i="2" s="1"/>
  <c r="S5" i="3"/>
  <c r="R5" i="3"/>
  <c r="Q5" i="3"/>
  <c r="P5" i="3"/>
  <c r="H5" i="3"/>
  <c r="N5" i="3" s="1"/>
  <c r="O5" i="3" s="1"/>
  <c r="C5" i="3"/>
  <c r="B5" i="3"/>
  <c r="D5" i="3" s="1"/>
  <c r="F5" i="3" s="1"/>
  <c r="R4" i="3"/>
  <c r="Q4" i="3"/>
  <c r="P4" i="3"/>
  <c r="S4" i="3" s="1"/>
  <c r="H4" i="3"/>
  <c r="E4" i="3"/>
  <c r="U4" i="3" s="1"/>
  <c r="C4" i="3"/>
  <c r="L4" i="3" s="1"/>
  <c r="M4" i="3" s="1"/>
  <c r="B4" i="3"/>
  <c r="J4" i="3" s="1"/>
  <c r="K4" i="3" s="1"/>
  <c r="M103" i="2"/>
  <c r="I103" i="2"/>
  <c r="E103" i="2"/>
  <c r="I102" i="2"/>
  <c r="E102" i="2"/>
  <c r="I101" i="2"/>
  <c r="E101" i="2"/>
  <c r="I100" i="2"/>
  <c r="G100" i="2"/>
  <c r="E100" i="2"/>
  <c r="I99" i="2"/>
  <c r="E99" i="2"/>
  <c r="K98" i="2"/>
  <c r="I98" i="2"/>
  <c r="E98" i="2"/>
  <c r="M97" i="2"/>
  <c r="K101" i="1" s="1"/>
  <c r="I97" i="2"/>
  <c r="E97" i="2"/>
  <c r="K96" i="2"/>
  <c r="I96" i="2"/>
  <c r="E96" i="2"/>
  <c r="I95" i="2"/>
  <c r="G95" i="2"/>
  <c r="E95" i="2"/>
  <c r="M94" i="2"/>
  <c r="K98" i="1" s="1"/>
  <c r="I94" i="2"/>
  <c r="E94" i="2"/>
  <c r="I93" i="2"/>
  <c r="G93" i="2"/>
  <c r="E93" i="2"/>
  <c r="M92" i="2"/>
  <c r="K96" i="1" s="1"/>
  <c r="I92" i="2"/>
  <c r="G92" i="2"/>
  <c r="E92" i="2"/>
  <c r="M91" i="2"/>
  <c r="K95" i="1" s="1"/>
  <c r="I91" i="2"/>
  <c r="E91" i="2"/>
  <c r="I90" i="2"/>
  <c r="E90" i="2"/>
  <c r="M89" i="2"/>
  <c r="K93" i="1" s="1"/>
  <c r="K89" i="2"/>
  <c r="I89" i="2"/>
  <c r="E89" i="2"/>
  <c r="K88" i="2"/>
  <c r="I88" i="2"/>
  <c r="E88" i="2"/>
  <c r="I87" i="2"/>
  <c r="E87" i="2"/>
  <c r="M86" i="2"/>
  <c r="K90" i="1" s="1"/>
  <c r="I86" i="2"/>
  <c r="E86" i="2"/>
  <c r="M85" i="2"/>
  <c r="K89" i="1" s="1"/>
  <c r="I85" i="2"/>
  <c r="G85" i="2"/>
  <c r="E85" i="2"/>
  <c r="M84" i="2"/>
  <c r="K88" i="1" s="1"/>
  <c r="I84" i="2"/>
  <c r="E84" i="2"/>
  <c r="M83" i="2"/>
  <c r="K87" i="1" s="1"/>
  <c r="I83" i="2"/>
  <c r="G83" i="2"/>
  <c r="E83" i="2"/>
  <c r="K82" i="2"/>
  <c r="I82" i="2"/>
  <c r="E82" i="2"/>
  <c r="I81" i="2"/>
  <c r="E81" i="2"/>
  <c r="K80" i="2"/>
  <c r="I80" i="2"/>
  <c r="E80" i="2"/>
  <c r="I79" i="2"/>
  <c r="E79" i="2"/>
  <c r="M78" i="2"/>
  <c r="K82" i="1" s="1"/>
  <c r="I78" i="2"/>
  <c r="E78" i="2"/>
  <c r="I77" i="2"/>
  <c r="G77" i="2"/>
  <c r="E77" i="2"/>
  <c r="I76" i="2"/>
  <c r="G76" i="2"/>
  <c r="E76" i="2"/>
  <c r="I75" i="2"/>
  <c r="G75" i="2"/>
  <c r="E75" i="2"/>
  <c r="K74" i="2"/>
  <c r="I74" i="2"/>
  <c r="E74" i="2"/>
  <c r="I73" i="2"/>
  <c r="E73" i="2"/>
  <c r="M72" i="2"/>
  <c r="K76" i="1" s="1"/>
  <c r="K72" i="2"/>
  <c r="I72" i="2"/>
  <c r="E72" i="2"/>
  <c r="I71" i="2"/>
  <c r="E71" i="2"/>
  <c r="M70" i="2"/>
  <c r="K74" i="1" s="1"/>
  <c r="I70" i="2"/>
  <c r="E70" i="2"/>
  <c r="I69" i="2"/>
  <c r="E69" i="2"/>
  <c r="I68" i="2"/>
  <c r="E68" i="2"/>
  <c r="I67" i="2"/>
  <c r="G67" i="2"/>
  <c r="E67" i="2"/>
  <c r="K66" i="2"/>
  <c r="I66" i="2"/>
  <c r="E66" i="2"/>
  <c r="M65" i="2"/>
  <c r="K69" i="1" s="1"/>
  <c r="I65" i="2"/>
  <c r="E65" i="2"/>
  <c r="K64" i="2"/>
  <c r="I64" i="2"/>
  <c r="E64" i="2"/>
  <c r="I63" i="2"/>
  <c r="E63" i="2"/>
  <c r="I62" i="2"/>
  <c r="E62" i="2"/>
  <c r="M61" i="2"/>
  <c r="K65" i="1" s="1"/>
  <c r="I61" i="2"/>
  <c r="E61" i="2"/>
  <c r="I60" i="2"/>
  <c r="E60" i="2"/>
  <c r="K59" i="2"/>
  <c r="I59" i="2"/>
  <c r="G59" i="2"/>
  <c r="E59" i="2"/>
  <c r="I58" i="2"/>
  <c r="E58" i="2"/>
  <c r="M57" i="2"/>
  <c r="K61" i="1" s="1"/>
  <c r="I57" i="2"/>
  <c r="E57" i="2"/>
  <c r="M56" i="2"/>
  <c r="K60" i="1" s="1"/>
  <c r="K56" i="2"/>
  <c r="I56" i="2"/>
  <c r="E56" i="2"/>
  <c r="I55" i="2"/>
  <c r="E55" i="2"/>
  <c r="M54" i="2"/>
  <c r="K58" i="1" s="1"/>
  <c r="I54" i="2"/>
  <c r="E54" i="2"/>
  <c r="M53" i="2"/>
  <c r="K57" i="1" s="1"/>
  <c r="I53" i="2"/>
  <c r="E53" i="2"/>
  <c r="M52" i="2"/>
  <c r="K56" i="1" s="1"/>
  <c r="I52" i="2"/>
  <c r="E52" i="2"/>
  <c r="I51" i="2"/>
  <c r="E51" i="2"/>
  <c r="I50" i="2"/>
  <c r="G50" i="2"/>
  <c r="E50" i="2"/>
  <c r="I49" i="2"/>
  <c r="E49" i="2"/>
  <c r="I48" i="2"/>
  <c r="E48" i="2"/>
  <c r="I47" i="2"/>
  <c r="E47" i="2"/>
  <c r="M46" i="2"/>
  <c r="K50" i="1" s="1"/>
  <c r="I46" i="2"/>
  <c r="E46" i="2"/>
  <c r="I45" i="2"/>
  <c r="E45" i="2"/>
  <c r="M44" i="2"/>
  <c r="K48" i="1" s="1"/>
  <c r="K44" i="2"/>
  <c r="I44" i="2"/>
  <c r="G44" i="2"/>
  <c r="E44" i="2"/>
  <c r="M43" i="2"/>
  <c r="K47" i="1" s="1"/>
  <c r="I43" i="2"/>
  <c r="E43" i="2"/>
  <c r="I42" i="2"/>
  <c r="G42" i="2"/>
  <c r="E42" i="2"/>
  <c r="I41" i="2"/>
  <c r="G41" i="2"/>
  <c r="E41" i="2"/>
  <c r="M40" i="2"/>
  <c r="I40" i="2"/>
  <c r="E40" i="2"/>
  <c r="M39" i="2"/>
  <c r="K43" i="1" s="1"/>
  <c r="I39" i="2"/>
  <c r="E39" i="2"/>
  <c r="M38" i="2"/>
  <c r="K42" i="1" s="1"/>
  <c r="I38" i="2"/>
  <c r="G38" i="2"/>
  <c r="E38" i="2"/>
  <c r="I37" i="2"/>
  <c r="E37" i="2"/>
  <c r="I36" i="2"/>
  <c r="G36" i="2"/>
  <c r="E36" i="2"/>
  <c r="M35" i="2"/>
  <c r="K39" i="1" s="1"/>
  <c r="K35" i="2"/>
  <c r="I35" i="2"/>
  <c r="G35" i="2"/>
  <c r="E35" i="2"/>
  <c r="K34" i="2"/>
  <c r="I34" i="2"/>
  <c r="E34" i="2"/>
  <c r="M33" i="2"/>
  <c r="K37" i="1" s="1"/>
  <c r="I33" i="2"/>
  <c r="G33" i="2"/>
  <c r="E33" i="2"/>
  <c r="K32" i="2"/>
  <c r="I32" i="2"/>
  <c r="E32" i="2"/>
  <c r="M31" i="2"/>
  <c r="K35" i="1" s="1"/>
  <c r="I31" i="2"/>
  <c r="E31" i="2"/>
  <c r="M30" i="2"/>
  <c r="I30" i="2"/>
  <c r="E30" i="2"/>
  <c r="I29" i="2"/>
  <c r="E29" i="2"/>
  <c r="M28" i="2"/>
  <c r="K32" i="1" s="1"/>
  <c r="I28" i="2"/>
  <c r="E28" i="2"/>
  <c r="M27" i="2"/>
  <c r="K31" i="1" s="1"/>
  <c r="K27" i="2"/>
  <c r="I27" i="2"/>
  <c r="E27" i="2"/>
  <c r="I26" i="2"/>
  <c r="E26" i="2"/>
  <c r="M25" i="2"/>
  <c r="K29" i="1" s="1"/>
  <c r="K25" i="2"/>
  <c r="I25" i="2"/>
  <c r="E25" i="2"/>
  <c r="M24" i="2"/>
  <c r="K28" i="1" s="1"/>
  <c r="K24" i="2"/>
  <c r="I24" i="2"/>
  <c r="E24" i="2"/>
  <c r="K23" i="2"/>
  <c r="I23" i="2"/>
  <c r="E23" i="2"/>
  <c r="I22" i="2"/>
  <c r="E22" i="2"/>
  <c r="I21" i="2"/>
  <c r="E21" i="2"/>
  <c r="I20" i="2"/>
  <c r="E20" i="2"/>
  <c r="I19" i="2"/>
  <c r="G19" i="2"/>
  <c r="E19" i="2"/>
  <c r="I18" i="2"/>
  <c r="G18" i="2"/>
  <c r="E18" i="2"/>
  <c r="I17" i="2"/>
  <c r="G17" i="2"/>
  <c r="E17" i="2"/>
  <c r="M16" i="2"/>
  <c r="K20" i="1" s="1"/>
  <c r="K16" i="2"/>
  <c r="I16" i="2"/>
  <c r="E16" i="2"/>
  <c r="I15" i="2"/>
  <c r="E15" i="2"/>
  <c r="M14" i="2"/>
  <c r="K18" i="1" s="1"/>
  <c r="I14" i="2"/>
  <c r="E14" i="2"/>
  <c r="I13" i="2"/>
  <c r="E13" i="2"/>
  <c r="I12" i="2"/>
  <c r="G12" i="2"/>
  <c r="E12" i="2"/>
  <c r="I11" i="2"/>
  <c r="E11" i="2"/>
  <c r="M10" i="2"/>
  <c r="K14" i="1" s="1"/>
  <c r="I10" i="2"/>
  <c r="E10" i="2"/>
  <c r="I9" i="2"/>
  <c r="E9" i="2"/>
  <c r="I8" i="2"/>
  <c r="E8" i="2"/>
  <c r="K7" i="2"/>
  <c r="I7" i="2"/>
  <c r="E7" i="2"/>
  <c r="M6" i="2"/>
  <c r="K10" i="1" s="1"/>
  <c r="I6" i="2"/>
  <c r="E6" i="2"/>
  <c r="I5" i="2"/>
  <c r="G5" i="2"/>
  <c r="E5" i="2"/>
  <c r="K107" i="1"/>
  <c r="K86" i="1"/>
  <c r="K70" i="1"/>
  <c r="K44" i="1"/>
  <c r="K34" i="1"/>
  <c r="L59" i="2" l="1"/>
  <c r="L74" i="2"/>
  <c r="L89" i="2"/>
  <c r="D4" i="3"/>
  <c r="T4" i="3" s="1"/>
  <c r="F99" i="3"/>
  <c r="G99" i="2"/>
  <c r="T99" i="3"/>
  <c r="U43" i="3"/>
  <c r="K43" i="2"/>
  <c r="U75" i="3"/>
  <c r="K75" i="2"/>
  <c r="L75" i="2" s="1"/>
  <c r="U11" i="3"/>
  <c r="K11" i="2"/>
  <c r="L11" i="2" s="1"/>
  <c r="F13" i="3"/>
  <c r="G13" i="2"/>
  <c r="T90" i="3"/>
  <c r="G90" i="2"/>
  <c r="F90" i="3"/>
  <c r="U8" i="3"/>
  <c r="K8" i="2"/>
  <c r="T89" i="3"/>
  <c r="F4" i="3"/>
  <c r="E12" i="3"/>
  <c r="T17" i="3"/>
  <c r="E20" i="3"/>
  <c r="U20" i="3" s="1"/>
  <c r="D26" i="3"/>
  <c r="D29" i="3"/>
  <c r="E31" i="3"/>
  <c r="J38" i="3"/>
  <c r="K38" i="3" s="1"/>
  <c r="L39" i="3"/>
  <c r="M39" i="3" s="1"/>
  <c r="E40" i="3"/>
  <c r="L48" i="3"/>
  <c r="M48" i="3" s="1"/>
  <c r="D57" i="3"/>
  <c r="F58" i="3"/>
  <c r="E60" i="3"/>
  <c r="D73" i="3"/>
  <c r="F74" i="3"/>
  <c r="T74" i="3"/>
  <c r="E79" i="3"/>
  <c r="D84" i="3"/>
  <c r="F89" i="3"/>
  <c r="E95" i="3"/>
  <c r="K95" i="2" s="1"/>
  <c r="L95" i="2" s="1"/>
  <c r="E100" i="3"/>
  <c r="T58" i="3"/>
  <c r="G45" i="2"/>
  <c r="T5" i="3"/>
  <c r="L9" i="3"/>
  <c r="M9" i="3" s="1"/>
  <c r="D10" i="3"/>
  <c r="D16" i="3"/>
  <c r="T16" i="3" s="1"/>
  <c r="D32" i="3"/>
  <c r="J49" i="3"/>
  <c r="K49" i="3" s="1"/>
  <c r="E51" i="3"/>
  <c r="E57" i="3"/>
  <c r="D68" i="3"/>
  <c r="E73" i="3"/>
  <c r="J77" i="3"/>
  <c r="K77" i="3" s="1"/>
  <c r="D80" i="3"/>
  <c r="F80" i="3" s="1"/>
  <c r="E84" i="3"/>
  <c r="D96" i="3"/>
  <c r="D101" i="3"/>
  <c r="E94" i="3"/>
  <c r="K9" i="2"/>
  <c r="L9" i="2" s="1"/>
  <c r="K28" i="2"/>
  <c r="L35" i="2"/>
  <c r="G37" i="2"/>
  <c r="K48" i="2"/>
  <c r="G51" i="2"/>
  <c r="L16" i="3"/>
  <c r="M16" i="3" s="1"/>
  <c r="J17" i="3"/>
  <c r="K17" i="3" s="1"/>
  <c r="D21" i="3"/>
  <c r="J22" i="3"/>
  <c r="K22" i="3" s="1"/>
  <c r="L32" i="3"/>
  <c r="M32" i="3" s="1"/>
  <c r="L34" i="2"/>
  <c r="J51" i="3"/>
  <c r="K51" i="3" s="1"/>
  <c r="D52" i="3"/>
  <c r="T53" i="3"/>
  <c r="D61" i="3"/>
  <c r="D64" i="3"/>
  <c r="E68" i="3"/>
  <c r="L80" i="3"/>
  <c r="M80" i="3" s="1"/>
  <c r="J81" i="3"/>
  <c r="K81" i="3" s="1"/>
  <c r="D91" i="3"/>
  <c r="L96" i="3"/>
  <c r="M96" i="3" s="1"/>
  <c r="E91" i="3"/>
  <c r="K39" i="2"/>
  <c r="G20" i="2"/>
  <c r="L44" i="2"/>
  <c r="I5" i="3"/>
  <c r="E19" i="3"/>
  <c r="T37" i="3"/>
  <c r="E99" i="3"/>
  <c r="K18" i="2"/>
  <c r="L18" i="2" s="1"/>
  <c r="K58" i="2"/>
  <c r="K67" i="2"/>
  <c r="L67" i="2" s="1"/>
  <c r="J6" i="3"/>
  <c r="K6" i="3" s="1"/>
  <c r="L7" i="3"/>
  <c r="M7" i="3" s="1"/>
  <c r="E83" i="3"/>
  <c r="E90" i="3"/>
  <c r="K21" i="1"/>
  <c r="N4" i="3"/>
  <c r="O4" i="3" s="1"/>
  <c r="I4" i="3" s="1"/>
  <c r="L58" i="2"/>
  <c r="K9" i="1"/>
  <c r="L36" i="2"/>
  <c r="K91" i="1"/>
  <c r="J34" i="3"/>
  <c r="K34" i="3" s="1"/>
  <c r="U95" i="3"/>
  <c r="T22" i="3"/>
  <c r="F22" i="3"/>
  <c r="T25" i="3"/>
  <c r="F25" i="3"/>
  <c r="F64" i="3"/>
  <c r="T64" i="3"/>
  <c r="G64" i="2"/>
  <c r="L64" i="2" s="1"/>
  <c r="F66" i="3"/>
  <c r="T66" i="3"/>
  <c r="G66" i="2"/>
  <c r="L66" i="2" s="1"/>
  <c r="L86" i="3"/>
  <c r="M86" i="3" s="1"/>
  <c r="E86" i="3"/>
  <c r="E97" i="3"/>
  <c r="L97" i="3"/>
  <c r="M97" i="3" s="1"/>
  <c r="K20" i="2"/>
  <c r="L20" i="2" s="1"/>
  <c r="L22" i="3"/>
  <c r="M22" i="3" s="1"/>
  <c r="E22" i="3"/>
  <c r="J71" i="3"/>
  <c r="K71" i="3" s="1"/>
  <c r="D71" i="3"/>
  <c r="L102" i="3"/>
  <c r="M102" i="3" s="1"/>
  <c r="E102" i="3"/>
  <c r="E49" i="3"/>
  <c r="L49" i="3"/>
  <c r="M49" i="3" s="1"/>
  <c r="J66" i="3"/>
  <c r="K66" i="3" s="1"/>
  <c r="U71" i="3"/>
  <c r="K71" i="2"/>
  <c r="T6" i="3"/>
  <c r="F6" i="3"/>
  <c r="T9" i="3"/>
  <c r="F9" i="3"/>
  <c r="E13" i="3"/>
  <c r="E33" i="3"/>
  <c r="L33" i="3"/>
  <c r="M33" i="3" s="1"/>
  <c r="T38" i="3"/>
  <c r="F38" i="3"/>
  <c r="F44" i="3"/>
  <c r="T44" i="3"/>
  <c r="T80" i="3"/>
  <c r="F82" i="3"/>
  <c r="T82" i="3"/>
  <c r="G82" i="2"/>
  <c r="L82" i="2" s="1"/>
  <c r="F28" i="3"/>
  <c r="T28" i="3"/>
  <c r="K52" i="2"/>
  <c r="K55" i="2"/>
  <c r="L6" i="3"/>
  <c r="M6" i="3" s="1"/>
  <c r="E6" i="3"/>
  <c r="F18" i="3"/>
  <c r="T18" i="3"/>
  <c r="L38" i="3"/>
  <c r="M38" i="3" s="1"/>
  <c r="E38" i="3"/>
  <c r="L54" i="3"/>
  <c r="M54" i="3" s="1"/>
  <c r="E54" i="3"/>
  <c r="J30" i="3"/>
  <c r="K30" i="3" s="1"/>
  <c r="D30" i="3"/>
  <c r="J46" i="3"/>
  <c r="K46" i="3" s="1"/>
  <c r="D46" i="3"/>
  <c r="J87" i="3"/>
  <c r="K87" i="3" s="1"/>
  <c r="D87" i="3"/>
  <c r="J27" i="3"/>
  <c r="K27" i="3" s="1"/>
  <c r="D27" i="3"/>
  <c r="F51" i="3"/>
  <c r="U63" i="3"/>
  <c r="K63" i="2"/>
  <c r="F65" i="3"/>
  <c r="G65" i="2"/>
  <c r="T65" i="3"/>
  <c r="J82" i="3"/>
  <c r="K82" i="3" s="1"/>
  <c r="U87" i="3"/>
  <c r="K87" i="2"/>
  <c r="F98" i="3"/>
  <c r="T98" i="3"/>
  <c r="G98" i="2"/>
  <c r="L98" i="2" s="1"/>
  <c r="K41" i="2"/>
  <c r="L41" i="2" s="1"/>
  <c r="F12" i="3"/>
  <c r="E15" i="3"/>
  <c r="E65" i="3"/>
  <c r="L65" i="3"/>
  <c r="M65" i="3" s="1"/>
  <c r="F96" i="3"/>
  <c r="T96" i="3"/>
  <c r="G96" i="2"/>
  <c r="L96" i="2" s="1"/>
  <c r="G53" i="2"/>
  <c r="J23" i="3"/>
  <c r="K23" i="3" s="1"/>
  <c r="D23" i="3"/>
  <c r="U36" i="3"/>
  <c r="T69" i="3"/>
  <c r="F77" i="3"/>
  <c r="T77" i="3"/>
  <c r="F16" i="3"/>
  <c r="G22" i="2"/>
  <c r="K47" i="2"/>
  <c r="K50" i="2"/>
  <c r="L50" i="2" s="1"/>
  <c r="G69" i="2"/>
  <c r="E5" i="3"/>
  <c r="L5" i="3"/>
  <c r="M5" i="3" s="1"/>
  <c r="F11" i="3"/>
  <c r="T11" i="3"/>
  <c r="F48" i="3"/>
  <c r="T48" i="3"/>
  <c r="G48" i="2"/>
  <c r="T72" i="3"/>
  <c r="G72" i="2"/>
  <c r="L72" i="2" s="1"/>
  <c r="F72" i="3"/>
  <c r="J98" i="3"/>
  <c r="K98" i="3" s="1"/>
  <c r="G25" i="2"/>
  <c r="L25" i="2" s="1"/>
  <c r="E17" i="3"/>
  <c r="L17" i="3"/>
  <c r="M17" i="3" s="1"/>
  <c r="L26" i="3"/>
  <c r="M26" i="3" s="1"/>
  <c r="E26" i="3"/>
  <c r="F32" i="3"/>
  <c r="T32" i="3"/>
  <c r="G32" i="2"/>
  <c r="L32" i="2" s="1"/>
  <c r="T33" i="3"/>
  <c r="U79" i="3"/>
  <c r="K79" i="2"/>
  <c r="F81" i="3"/>
  <c r="G81" i="2"/>
  <c r="T81" i="3"/>
  <c r="F93" i="3"/>
  <c r="T93" i="3"/>
  <c r="F49" i="3"/>
  <c r="G49" i="2"/>
  <c r="F50" i="3"/>
  <c r="T50" i="3"/>
  <c r="J55" i="3"/>
  <c r="K55" i="3" s="1"/>
  <c r="D55" i="3"/>
  <c r="L70" i="3"/>
  <c r="M70" i="3" s="1"/>
  <c r="E70" i="3"/>
  <c r="E81" i="3"/>
  <c r="L81" i="3"/>
  <c r="M81" i="3" s="1"/>
  <c r="G28" i="2"/>
  <c r="L28" i="2" s="1"/>
  <c r="J7" i="3"/>
  <c r="K7" i="3" s="1"/>
  <c r="D7" i="3"/>
  <c r="L29" i="3"/>
  <c r="M29" i="3" s="1"/>
  <c r="E29" i="3"/>
  <c r="F34" i="3"/>
  <c r="T34" i="3"/>
  <c r="J39" i="3"/>
  <c r="K39" i="3" s="1"/>
  <c r="D39" i="3"/>
  <c r="L10" i="3"/>
  <c r="M10" i="3" s="1"/>
  <c r="E10" i="3"/>
  <c r="D14" i="3"/>
  <c r="T21" i="3"/>
  <c r="L45" i="3"/>
  <c r="M45" i="3" s="1"/>
  <c r="E45" i="3"/>
  <c r="J50" i="3"/>
  <c r="K50" i="3" s="1"/>
  <c r="J5" i="3"/>
  <c r="K5" i="3" s="1"/>
  <c r="J19" i="3"/>
  <c r="K19" i="3" s="1"/>
  <c r="F20" i="3"/>
  <c r="E21" i="3"/>
  <c r="J35" i="3"/>
  <c r="K35" i="3" s="1"/>
  <c r="F36" i="3"/>
  <c r="E37" i="3"/>
  <c r="F52" i="3"/>
  <c r="E53" i="3"/>
  <c r="D54" i="3"/>
  <c r="F68" i="3"/>
  <c r="E69" i="3"/>
  <c r="D70" i="3"/>
  <c r="T75" i="3"/>
  <c r="F84" i="3"/>
  <c r="E85" i="3"/>
  <c r="D86" i="3"/>
  <c r="T91" i="3"/>
  <c r="F100" i="3"/>
  <c r="E101" i="3"/>
  <c r="D102" i="3"/>
  <c r="L18" i="3"/>
  <c r="M18" i="3" s="1"/>
  <c r="L34" i="3"/>
  <c r="M34" i="3" s="1"/>
  <c r="L50" i="3"/>
  <c r="M50" i="3" s="1"/>
  <c r="T60" i="3"/>
  <c r="T76" i="3"/>
  <c r="T92" i="3"/>
  <c r="D103" i="3"/>
  <c r="D8" i="3"/>
  <c r="T13" i="3"/>
  <c r="D24" i="3"/>
  <c r="T29" i="3"/>
  <c r="D40" i="3"/>
  <c r="T45" i="3"/>
  <c r="D56" i="3"/>
  <c r="T61" i="3"/>
  <c r="D88" i="3"/>
  <c r="E103" i="3"/>
  <c r="T95" i="3"/>
  <c r="F41" i="3"/>
  <c r="E42" i="3"/>
  <c r="D43" i="3"/>
  <c r="E76" i="3"/>
  <c r="E92" i="3"/>
  <c r="F60" i="3"/>
  <c r="E61" i="3"/>
  <c r="D62" i="3"/>
  <c r="E77" i="3"/>
  <c r="D78" i="3"/>
  <c r="E93" i="3"/>
  <c r="D94" i="3"/>
  <c r="E14" i="3"/>
  <c r="D15" i="3"/>
  <c r="E30" i="3"/>
  <c r="D31" i="3"/>
  <c r="E46" i="3"/>
  <c r="D47" i="3"/>
  <c r="E62" i="3"/>
  <c r="D63" i="3"/>
  <c r="E78" i="3"/>
  <c r="D79" i="3"/>
  <c r="D97" i="3"/>
  <c r="L48" i="2" l="1"/>
  <c r="F26" i="3"/>
  <c r="G26" i="2"/>
  <c r="T26" i="3"/>
  <c r="G16" i="2"/>
  <c r="L16" i="2" s="1"/>
  <c r="U90" i="3"/>
  <c r="K90" i="2"/>
  <c r="L90" i="2" s="1"/>
  <c r="K68" i="2"/>
  <c r="U68" i="3"/>
  <c r="G10" i="2"/>
  <c r="F10" i="3"/>
  <c r="T10" i="3"/>
  <c r="G57" i="2"/>
  <c r="F57" i="3"/>
  <c r="T57" i="3"/>
  <c r="G80" i="2"/>
  <c r="L80" i="2" s="1"/>
  <c r="U83" i="3"/>
  <c r="K83" i="2"/>
  <c r="L83" i="2" s="1"/>
  <c r="U99" i="3"/>
  <c r="K99" i="2"/>
  <c r="F21" i="3"/>
  <c r="G21" i="2"/>
  <c r="U73" i="3"/>
  <c r="K73" i="2"/>
  <c r="T84" i="3"/>
  <c r="G84" i="2"/>
  <c r="F61" i="3"/>
  <c r="G61" i="2"/>
  <c r="T68" i="3"/>
  <c r="G68" i="2"/>
  <c r="L68" i="2" s="1"/>
  <c r="U40" i="3"/>
  <c r="K40" i="2"/>
  <c r="U12" i="3"/>
  <c r="K12" i="2"/>
  <c r="L12" i="2" s="1"/>
  <c r="U19" i="3"/>
  <c r="K19" i="2"/>
  <c r="L19" i="2" s="1"/>
  <c r="U91" i="3"/>
  <c r="K91" i="2"/>
  <c r="U94" i="3"/>
  <c r="K94" i="2"/>
  <c r="U57" i="3"/>
  <c r="K57" i="2"/>
  <c r="T52" i="3"/>
  <c r="G52" i="2"/>
  <c r="L52" i="2" s="1"/>
  <c r="F101" i="3"/>
  <c r="G101" i="2"/>
  <c r="T101" i="3"/>
  <c r="U51" i="3"/>
  <c r="K51" i="2"/>
  <c r="L51" i="2" s="1"/>
  <c r="F91" i="3"/>
  <c r="G91" i="2"/>
  <c r="F73" i="3"/>
  <c r="T73" i="3"/>
  <c r="G73" i="2"/>
  <c r="L73" i="2" s="1"/>
  <c r="U31" i="3"/>
  <c r="K31" i="2"/>
  <c r="L99" i="2"/>
  <c r="K84" i="2"/>
  <c r="U84" i="3"/>
  <c r="U100" i="3"/>
  <c r="K100" i="2"/>
  <c r="L100" i="2" s="1"/>
  <c r="U60" i="3"/>
  <c r="K60" i="2"/>
  <c r="L60" i="2" s="1"/>
  <c r="F29" i="3"/>
  <c r="G29" i="2"/>
  <c r="U15" i="3"/>
  <c r="K15" i="2"/>
  <c r="T62" i="3"/>
  <c r="G62" i="2"/>
  <c r="F62" i="3"/>
  <c r="T24" i="3"/>
  <c r="G24" i="2"/>
  <c r="L24" i="2" s="1"/>
  <c r="F24" i="3"/>
  <c r="K45" i="2"/>
  <c r="L45" i="2" s="1"/>
  <c r="U45" i="3"/>
  <c r="T23" i="3"/>
  <c r="F23" i="3"/>
  <c r="G23" i="2"/>
  <c r="L23" i="2" s="1"/>
  <c r="T46" i="3"/>
  <c r="F46" i="3"/>
  <c r="G46" i="2"/>
  <c r="G78" i="2"/>
  <c r="T78" i="3"/>
  <c r="F78" i="3"/>
  <c r="U22" i="3"/>
  <c r="K22" i="2"/>
  <c r="L22" i="2" s="1"/>
  <c r="K77" i="2"/>
  <c r="L77" i="2" s="1"/>
  <c r="U77" i="3"/>
  <c r="U85" i="3"/>
  <c r="K85" i="2"/>
  <c r="L85" i="2" s="1"/>
  <c r="F97" i="3"/>
  <c r="G97" i="2"/>
  <c r="T97" i="3"/>
  <c r="K61" i="2"/>
  <c r="L61" i="2" s="1"/>
  <c r="U61" i="3"/>
  <c r="K29" i="2"/>
  <c r="U29" i="3"/>
  <c r="K65" i="2"/>
  <c r="L65" i="2" s="1"/>
  <c r="U65" i="3"/>
  <c r="T8" i="3"/>
  <c r="G8" i="2"/>
  <c r="L8" i="2" s="1"/>
  <c r="F8" i="3"/>
  <c r="T70" i="3"/>
  <c r="G70" i="2"/>
  <c r="F70" i="3"/>
  <c r="T30" i="3"/>
  <c r="F30" i="3"/>
  <c r="G30" i="2"/>
  <c r="U33" i="3"/>
  <c r="K33" i="2"/>
  <c r="L33" i="2" s="1"/>
  <c r="K78" i="2"/>
  <c r="U78" i="3"/>
  <c r="U92" i="3"/>
  <c r="K92" i="2"/>
  <c r="L92" i="2" s="1"/>
  <c r="T103" i="3"/>
  <c r="F103" i="3"/>
  <c r="G103" i="2"/>
  <c r="U69" i="3"/>
  <c r="K69" i="2"/>
  <c r="G14" i="2"/>
  <c r="T14" i="3"/>
  <c r="F14" i="3"/>
  <c r="T7" i="3"/>
  <c r="G7" i="2"/>
  <c r="L7" i="2" s="1"/>
  <c r="F7" i="3"/>
  <c r="K13" i="2"/>
  <c r="L13" i="2" s="1"/>
  <c r="U13" i="3"/>
  <c r="U49" i="3"/>
  <c r="K49" i="2"/>
  <c r="L49" i="2" s="1"/>
  <c r="T40" i="3"/>
  <c r="G40" i="2"/>
  <c r="L40" i="2" s="1"/>
  <c r="F40" i="3"/>
  <c r="T87" i="3"/>
  <c r="F87" i="3"/>
  <c r="G87" i="2"/>
  <c r="L87" i="2" s="1"/>
  <c r="F63" i="3"/>
  <c r="T63" i="3"/>
  <c r="G63" i="2"/>
  <c r="L63" i="2" s="1"/>
  <c r="T54" i="3"/>
  <c r="F54" i="3"/>
  <c r="G54" i="2"/>
  <c r="U26" i="3"/>
  <c r="K26" i="2"/>
  <c r="L26" i="2" s="1"/>
  <c r="F27" i="3"/>
  <c r="T27" i="3"/>
  <c r="G27" i="2"/>
  <c r="L27" i="2" s="1"/>
  <c r="U54" i="3"/>
  <c r="K54" i="2"/>
  <c r="U76" i="3"/>
  <c r="K76" i="2"/>
  <c r="L76" i="2" s="1"/>
  <c r="U38" i="3"/>
  <c r="K38" i="2"/>
  <c r="L38" i="2" s="1"/>
  <c r="T86" i="3"/>
  <c r="G86" i="2"/>
  <c r="F86" i="3"/>
  <c r="L69" i="2"/>
  <c r="U53" i="3"/>
  <c r="K53" i="2"/>
  <c r="L53" i="2" s="1"/>
  <c r="F31" i="3"/>
  <c r="T31" i="3"/>
  <c r="G31" i="2"/>
  <c r="L31" i="2" s="1"/>
  <c r="U37" i="3"/>
  <c r="K37" i="2"/>
  <c r="L37" i="2" s="1"/>
  <c r="K81" i="2"/>
  <c r="U81" i="3"/>
  <c r="U17" i="3"/>
  <c r="K17" i="2"/>
  <c r="L17" i="2" s="1"/>
  <c r="K46" i="2"/>
  <c r="U46" i="3"/>
  <c r="U30" i="3"/>
  <c r="K30" i="2"/>
  <c r="U70" i="3"/>
  <c r="K70" i="2"/>
  <c r="K62" i="2"/>
  <c r="U62" i="3"/>
  <c r="T88" i="3"/>
  <c r="G88" i="2"/>
  <c r="L88" i="2" s="1"/>
  <c r="F88" i="3"/>
  <c r="T102" i="3"/>
  <c r="G102" i="2"/>
  <c r="F102" i="3"/>
  <c r="U102" i="3"/>
  <c r="K102" i="2"/>
  <c r="U42" i="3"/>
  <c r="K42" i="2"/>
  <c r="L42" i="2" s="1"/>
  <c r="F79" i="3"/>
  <c r="T79" i="3"/>
  <c r="G79" i="2"/>
  <c r="L79" i="2" s="1"/>
  <c r="U10" i="3"/>
  <c r="K10" i="2"/>
  <c r="F43" i="3"/>
  <c r="T43" i="3"/>
  <c r="G43" i="2"/>
  <c r="L43" i="2" s="1"/>
  <c r="F47" i="3"/>
  <c r="T47" i="3"/>
  <c r="G47" i="2"/>
  <c r="L47" i="2" s="1"/>
  <c r="F15" i="3"/>
  <c r="T15" i="3"/>
  <c r="G15" i="2"/>
  <c r="L15" i="2" s="1"/>
  <c r="U14" i="3"/>
  <c r="K14" i="2"/>
  <c r="U101" i="3"/>
  <c r="K101" i="2"/>
  <c r="L101" i="2" s="1"/>
  <c r="U21" i="3"/>
  <c r="K21" i="2"/>
  <c r="L21" i="2" s="1"/>
  <c r="T55" i="3"/>
  <c r="F55" i="3"/>
  <c r="G55" i="2"/>
  <c r="L55" i="2" s="1"/>
  <c r="G94" i="2"/>
  <c r="L94" i="2" s="1"/>
  <c r="T94" i="3"/>
  <c r="F94" i="3"/>
  <c r="T56" i="3"/>
  <c r="G56" i="2"/>
  <c r="L56" i="2" s="1"/>
  <c r="F56" i="3"/>
  <c r="T71" i="3"/>
  <c r="F71" i="3"/>
  <c r="G71" i="2"/>
  <c r="L71" i="2" s="1"/>
  <c r="K97" i="2"/>
  <c r="U97" i="3"/>
  <c r="U103" i="3"/>
  <c r="K103" i="2"/>
  <c r="U6" i="3"/>
  <c r="K6" i="2"/>
  <c r="L6" i="2" s="1"/>
  <c r="K93" i="2"/>
  <c r="L93" i="2" s="1"/>
  <c r="U93" i="3"/>
  <c r="T39" i="3"/>
  <c r="F39" i="3"/>
  <c r="G39" i="2"/>
  <c r="L39" i="2" s="1"/>
  <c r="L81" i="2"/>
  <c r="U5" i="3"/>
  <c r="K5" i="2"/>
  <c r="L5" i="2" s="1"/>
  <c r="I3" i="2"/>
  <c r="U86" i="3"/>
  <c r="K86" i="2"/>
  <c r="L102" i="2" l="1"/>
  <c r="I4" i="2"/>
  <c r="K4" i="2"/>
  <c r="L91" i="2"/>
  <c r="L10" i="2"/>
  <c r="L29" i="2"/>
  <c r="E3" i="2"/>
  <c r="V7" i="3" s="1"/>
  <c r="L57" i="2"/>
  <c r="L97" i="2"/>
  <c r="L78" i="2"/>
  <c r="L84" i="2"/>
  <c r="V103" i="3"/>
  <c r="V55" i="3"/>
  <c r="V39" i="3"/>
  <c r="V86" i="3"/>
  <c r="V70" i="3"/>
  <c r="V22" i="3"/>
  <c r="V6" i="3"/>
  <c r="V69" i="3"/>
  <c r="V53" i="3"/>
  <c r="V5" i="3"/>
  <c r="V100" i="3"/>
  <c r="V52" i="3"/>
  <c r="V36" i="3"/>
  <c r="V82" i="3"/>
  <c r="V66" i="3"/>
  <c r="V18" i="3"/>
  <c r="V97" i="3"/>
  <c r="V49" i="3"/>
  <c r="V33" i="3"/>
  <c r="V64" i="3"/>
  <c r="V48" i="3"/>
  <c r="V95" i="3"/>
  <c r="V79" i="3"/>
  <c r="V78" i="3"/>
  <c r="V62" i="3"/>
  <c r="V14" i="3"/>
  <c r="V93" i="3"/>
  <c r="V45" i="3"/>
  <c r="V29" i="3"/>
  <c r="V76" i="3"/>
  <c r="V60" i="3"/>
  <c r="V75" i="3"/>
  <c r="V59" i="3"/>
  <c r="V11" i="3"/>
  <c r="V90" i="3"/>
  <c r="V42" i="3"/>
  <c r="V26" i="3"/>
  <c r="V73" i="3"/>
  <c r="V57" i="3"/>
  <c r="V25" i="3"/>
  <c r="V9" i="3"/>
  <c r="V15" i="3"/>
  <c r="V35" i="3"/>
  <c r="V99" i="3"/>
  <c r="V24" i="3"/>
  <c r="V28" i="3"/>
  <c r="V83" i="3"/>
  <c r="V88" i="3"/>
  <c r="V19" i="3"/>
  <c r="V4" i="3"/>
  <c r="W4" i="3" s="1"/>
  <c r="M4" i="2" s="1"/>
  <c r="V72" i="3"/>
  <c r="V47" i="3"/>
  <c r="V67" i="3"/>
  <c r="V17" i="3"/>
  <c r="V8" i="3"/>
  <c r="V56" i="3"/>
  <c r="V12" i="3"/>
  <c r="L46" i="2"/>
  <c r="L14" i="2"/>
  <c r="L62" i="2"/>
  <c r="L103" i="2"/>
  <c r="L86" i="2"/>
  <c r="L54" i="2"/>
  <c r="L30" i="2"/>
  <c r="L70" i="2"/>
  <c r="B26" i="1" l="1"/>
  <c r="B32" i="1"/>
  <c r="B98" i="1"/>
  <c r="B14" i="1"/>
  <c r="B44" i="1"/>
  <c r="B73" i="1"/>
  <c r="B33" i="1"/>
  <c r="B61" i="1"/>
  <c r="B96" i="1"/>
  <c r="B38" i="1"/>
  <c r="B92" i="1"/>
  <c r="B72" i="1"/>
  <c r="B85" i="1"/>
  <c r="B71" i="1"/>
  <c r="B42" i="1"/>
  <c r="B28" i="1"/>
  <c r="B45" i="1"/>
  <c r="B102" i="1"/>
  <c r="B56" i="1"/>
  <c r="B46" i="1"/>
  <c r="B91" i="1"/>
  <c r="B106" i="1"/>
  <c r="B68" i="1"/>
  <c r="B22" i="1"/>
  <c r="B101" i="1"/>
  <c r="K8" i="1"/>
  <c r="B88" i="1"/>
  <c r="B87" i="1"/>
  <c r="B86" i="1"/>
  <c r="B107" i="1"/>
  <c r="B51" i="1"/>
  <c r="B60" i="1"/>
  <c r="B11" i="1"/>
  <c r="B25" i="1"/>
  <c r="B23" i="1"/>
  <c r="B84" i="1"/>
  <c r="B99" i="1"/>
  <c r="B63" i="1"/>
  <c r="B66" i="1"/>
  <c r="B57" i="1"/>
  <c r="B100" i="1"/>
  <c r="B35" i="1"/>
  <c r="B69" i="1"/>
  <c r="B64" i="1"/>
  <c r="B67" i="1"/>
  <c r="B40" i="1"/>
  <c r="B18" i="1"/>
  <c r="B36" i="1"/>
  <c r="B37" i="1"/>
  <c r="B39" i="1"/>
  <c r="B55" i="1"/>
  <c r="B79" i="1"/>
  <c r="B82" i="1"/>
  <c r="B2" i="1"/>
  <c r="B48" i="1"/>
  <c r="D2" i="1"/>
  <c r="B74" i="1"/>
  <c r="B80" i="1"/>
  <c r="B89" i="1"/>
  <c r="B15" i="1"/>
  <c r="B49" i="1"/>
  <c r="B9" i="1"/>
  <c r="B52" i="1"/>
  <c r="B81" i="1"/>
  <c r="B54" i="1"/>
  <c r="B12" i="1"/>
  <c r="B53" i="1"/>
  <c r="B58" i="1"/>
  <c r="B104" i="1"/>
  <c r="B93" i="1"/>
  <c r="B90" i="1"/>
  <c r="B10" i="1"/>
  <c r="B31" i="1"/>
  <c r="B62" i="1"/>
  <c r="B34" i="1"/>
  <c r="B65" i="1"/>
  <c r="B59" i="1"/>
  <c r="B16" i="1"/>
  <c r="B70" i="1"/>
  <c r="B41" i="1"/>
  <c r="B103" i="1"/>
  <c r="B105" i="1"/>
  <c r="B17" i="1"/>
  <c r="B29" i="1"/>
  <c r="B94" i="1"/>
  <c r="B76" i="1"/>
  <c r="B27" i="1"/>
  <c r="B95" i="1"/>
  <c r="B78" i="1"/>
  <c r="B97" i="1"/>
  <c r="B13" i="1"/>
  <c r="B19" i="1"/>
  <c r="B8" i="1"/>
  <c r="B77" i="1"/>
  <c r="B24" i="1"/>
  <c r="B30" i="1"/>
  <c r="B20" i="1"/>
  <c r="B21" i="1"/>
  <c r="B83" i="1"/>
  <c r="B50" i="1"/>
  <c r="B47" i="1"/>
  <c r="B43" i="1"/>
  <c r="B75" i="1"/>
  <c r="V58" i="3"/>
  <c r="V91" i="3"/>
  <c r="V61" i="3"/>
  <c r="V94" i="3"/>
  <c r="V80" i="3"/>
  <c r="V34" i="3"/>
  <c r="V68" i="3"/>
  <c r="V85" i="3"/>
  <c r="V102" i="3"/>
  <c r="V41" i="3"/>
  <c r="V74" i="3"/>
  <c r="V44" i="3"/>
  <c r="V77" i="3"/>
  <c r="V63" i="3"/>
  <c r="V96" i="3"/>
  <c r="V50" i="3"/>
  <c r="V84" i="3"/>
  <c r="V101" i="3"/>
  <c r="V23" i="3"/>
  <c r="E4" i="2"/>
  <c r="G4" i="2"/>
  <c r="L4" i="2" s="1"/>
  <c r="V89" i="3"/>
  <c r="V27" i="3"/>
  <c r="V92" i="3"/>
  <c r="V30" i="3"/>
  <c r="V16" i="3"/>
  <c r="V65" i="3"/>
  <c r="V98" i="3"/>
  <c r="V21" i="3"/>
  <c r="V38" i="3"/>
  <c r="V71" i="3"/>
  <c r="V40" i="3"/>
  <c r="V31" i="3"/>
  <c r="V51" i="3"/>
  <c r="V10" i="3"/>
  <c r="V43" i="3"/>
  <c r="V13" i="3"/>
  <c r="V46" i="3"/>
  <c r="V32" i="3"/>
  <c r="V81" i="3"/>
  <c r="V20" i="3"/>
  <c r="V37" i="3"/>
  <c r="V54" i="3"/>
  <c r="V87" i="3"/>
  <c r="J30" i="1" l="1"/>
  <c r="C30" i="1"/>
  <c r="F30" i="1"/>
  <c r="F95" i="1"/>
  <c r="J95" i="1"/>
  <c r="C95" i="1"/>
  <c r="F41" i="1"/>
  <c r="J41" i="1"/>
  <c r="C41" i="1"/>
  <c r="C10" i="1"/>
  <c r="J10" i="1"/>
  <c r="F10" i="1"/>
  <c r="F81" i="1"/>
  <c r="C81" i="1"/>
  <c r="J81" i="1"/>
  <c r="C36" i="1"/>
  <c r="J36" i="1"/>
  <c r="F36" i="1"/>
  <c r="J57" i="1"/>
  <c r="F57" i="1"/>
  <c r="C57" i="1"/>
  <c r="C60" i="1"/>
  <c r="F60" i="1"/>
  <c r="J60" i="1"/>
  <c r="J22" i="1"/>
  <c r="F22" i="1"/>
  <c r="C22" i="1"/>
  <c r="F28" i="1"/>
  <c r="J28" i="1"/>
  <c r="C28" i="1"/>
  <c r="C61" i="1"/>
  <c r="J61" i="1"/>
  <c r="F61" i="1"/>
  <c r="F75" i="1"/>
  <c r="C75" i="1"/>
  <c r="J75" i="1"/>
  <c r="C24" i="1"/>
  <c r="J24" i="1"/>
  <c r="F24" i="1"/>
  <c r="F27" i="1"/>
  <c r="J27" i="1"/>
  <c r="C27" i="1"/>
  <c r="J70" i="1"/>
  <c r="C70" i="1"/>
  <c r="F70" i="1"/>
  <c r="J90" i="1"/>
  <c r="F90" i="1"/>
  <c r="C90" i="1"/>
  <c r="J52" i="1"/>
  <c r="F52" i="1"/>
  <c r="C52" i="1"/>
  <c r="J48" i="1"/>
  <c r="C48" i="1"/>
  <c r="F48" i="1"/>
  <c r="C18" i="1"/>
  <c r="J18" i="1"/>
  <c r="F18" i="1"/>
  <c r="F66" i="1"/>
  <c r="C66" i="1"/>
  <c r="J66" i="1"/>
  <c r="J51" i="1"/>
  <c r="C51" i="1"/>
  <c r="F51" i="1"/>
  <c r="J68" i="1"/>
  <c r="F68" i="1"/>
  <c r="C68" i="1"/>
  <c r="C42" i="1"/>
  <c r="F42" i="1"/>
  <c r="J42" i="1"/>
  <c r="F33" i="1"/>
  <c r="C33" i="1"/>
  <c r="J33" i="1"/>
  <c r="F43" i="1"/>
  <c r="J43" i="1"/>
  <c r="C43" i="1"/>
  <c r="F77" i="1"/>
  <c r="J77" i="1"/>
  <c r="C77" i="1"/>
  <c r="J76" i="1"/>
  <c r="F76" i="1"/>
  <c r="C76" i="1"/>
  <c r="C16" i="1"/>
  <c r="J16" i="1"/>
  <c r="F16" i="1"/>
  <c r="J93" i="1"/>
  <c r="F93" i="1"/>
  <c r="C93" i="1"/>
  <c r="J9" i="1"/>
  <c r="F9" i="1"/>
  <c r="C9" i="1"/>
  <c r="J40" i="1"/>
  <c r="F40" i="1"/>
  <c r="C40" i="1"/>
  <c r="C63" i="1"/>
  <c r="F63" i="1"/>
  <c r="J63" i="1"/>
  <c r="F107" i="1"/>
  <c r="C107" i="1"/>
  <c r="J107" i="1"/>
  <c r="C106" i="1"/>
  <c r="F106" i="1"/>
  <c r="J106" i="1"/>
  <c r="J71" i="1"/>
  <c r="F71" i="1"/>
  <c r="C71" i="1"/>
  <c r="J73" i="1"/>
  <c r="F73" i="1"/>
  <c r="C73" i="1"/>
  <c r="F47" i="1"/>
  <c r="J47" i="1"/>
  <c r="C47" i="1"/>
  <c r="C8" i="1"/>
  <c r="J8" i="1"/>
  <c r="F8" i="1"/>
  <c r="C94" i="1"/>
  <c r="F94" i="1"/>
  <c r="J94" i="1"/>
  <c r="F59" i="1"/>
  <c r="J59" i="1"/>
  <c r="C59" i="1"/>
  <c r="C104" i="1"/>
  <c r="J104" i="1"/>
  <c r="F104" i="1"/>
  <c r="C49" i="1"/>
  <c r="F49" i="1"/>
  <c r="J49" i="1"/>
  <c r="F82" i="1"/>
  <c r="J82" i="1"/>
  <c r="C82" i="1"/>
  <c r="J67" i="1"/>
  <c r="F67" i="1"/>
  <c r="C67" i="1"/>
  <c r="F99" i="1"/>
  <c r="J99" i="1"/>
  <c r="C99" i="1"/>
  <c r="J86" i="1"/>
  <c r="F86" i="1"/>
  <c r="C86" i="1"/>
  <c r="F91" i="1"/>
  <c r="J91" i="1"/>
  <c r="C91" i="1"/>
  <c r="J85" i="1"/>
  <c r="C85" i="1"/>
  <c r="F85" i="1"/>
  <c r="C44" i="1"/>
  <c r="F44" i="1"/>
  <c r="J44" i="1"/>
  <c r="C50" i="1"/>
  <c r="J50" i="1"/>
  <c r="F50" i="1"/>
  <c r="F19" i="1"/>
  <c r="C19" i="1"/>
  <c r="J19" i="1"/>
  <c r="F29" i="1"/>
  <c r="J29" i="1"/>
  <c r="C29" i="1"/>
  <c r="F65" i="1"/>
  <c r="C65" i="1"/>
  <c r="J65" i="1"/>
  <c r="J58" i="1"/>
  <c r="C58" i="1"/>
  <c r="F58" i="1"/>
  <c r="F15" i="1"/>
  <c r="J15" i="1"/>
  <c r="C15" i="1"/>
  <c r="J79" i="1"/>
  <c r="C79" i="1"/>
  <c r="F79" i="1"/>
  <c r="C64" i="1"/>
  <c r="J64" i="1"/>
  <c r="F64" i="1"/>
  <c r="F84" i="1"/>
  <c r="C84" i="1"/>
  <c r="J84" i="1"/>
  <c r="J87" i="1"/>
  <c r="F87" i="1"/>
  <c r="C87" i="1"/>
  <c r="F46" i="1"/>
  <c r="J46" i="1"/>
  <c r="C46" i="1"/>
  <c r="J72" i="1"/>
  <c r="F72" i="1"/>
  <c r="C72" i="1"/>
  <c r="J14" i="1"/>
  <c r="C14" i="1"/>
  <c r="F14" i="1"/>
  <c r="J83" i="1"/>
  <c r="C83" i="1"/>
  <c r="F83" i="1"/>
  <c r="C13" i="1"/>
  <c r="J13" i="1"/>
  <c r="F13" i="1"/>
  <c r="J17" i="1"/>
  <c r="F17" i="1"/>
  <c r="C17" i="1"/>
  <c r="J34" i="1"/>
  <c r="F34" i="1"/>
  <c r="C34" i="1"/>
  <c r="C53" i="1"/>
  <c r="F53" i="1"/>
  <c r="J53" i="1"/>
  <c r="J89" i="1"/>
  <c r="C89" i="1"/>
  <c r="F89" i="1"/>
  <c r="J55" i="1"/>
  <c r="F55" i="1"/>
  <c r="C55" i="1"/>
  <c r="J69" i="1"/>
  <c r="F69" i="1"/>
  <c r="C69" i="1"/>
  <c r="F23" i="1"/>
  <c r="J23" i="1"/>
  <c r="C23" i="1"/>
  <c r="J88" i="1"/>
  <c r="C88" i="1"/>
  <c r="F88" i="1"/>
  <c r="C56" i="1"/>
  <c r="F56" i="1"/>
  <c r="J56" i="1"/>
  <c r="C92" i="1"/>
  <c r="J92" i="1"/>
  <c r="F92" i="1"/>
  <c r="F98" i="1"/>
  <c r="J98" i="1"/>
  <c r="C98" i="1"/>
  <c r="C21" i="1"/>
  <c r="J21" i="1"/>
  <c r="F21" i="1"/>
  <c r="J97" i="1"/>
  <c r="F97" i="1"/>
  <c r="C97" i="1"/>
  <c r="F105" i="1"/>
  <c r="C105" i="1"/>
  <c r="J105" i="1"/>
  <c r="F62" i="1"/>
  <c r="J62" i="1"/>
  <c r="C62" i="1"/>
  <c r="F12" i="1"/>
  <c r="C12" i="1"/>
  <c r="J12" i="1"/>
  <c r="C80" i="1"/>
  <c r="J80" i="1"/>
  <c r="F80" i="1"/>
  <c r="C39" i="1"/>
  <c r="J39" i="1"/>
  <c r="F39" i="1"/>
  <c r="J35" i="1"/>
  <c r="C35" i="1"/>
  <c r="F35" i="1"/>
  <c r="F25" i="1"/>
  <c r="J25" i="1"/>
  <c r="C25" i="1"/>
  <c r="J102" i="1"/>
  <c r="F102" i="1"/>
  <c r="C102" i="1"/>
  <c r="J38" i="1"/>
  <c r="F38" i="1"/>
  <c r="C38" i="1"/>
  <c r="J32" i="1"/>
  <c r="C32" i="1"/>
  <c r="F32" i="1"/>
  <c r="F20" i="1"/>
  <c r="C20" i="1"/>
  <c r="J20" i="1"/>
  <c r="J78" i="1"/>
  <c r="C78" i="1"/>
  <c r="F78" i="1"/>
  <c r="J103" i="1"/>
  <c r="F103" i="1"/>
  <c r="C103" i="1"/>
  <c r="F31" i="1"/>
  <c r="J31" i="1"/>
  <c r="C31" i="1"/>
  <c r="J54" i="1"/>
  <c r="F54" i="1"/>
  <c r="C54" i="1"/>
  <c r="F74" i="1"/>
  <c r="J74" i="1"/>
  <c r="C74" i="1"/>
  <c r="F37" i="1"/>
  <c r="C37" i="1"/>
  <c r="J37" i="1"/>
  <c r="C100" i="1"/>
  <c r="J100" i="1"/>
  <c r="F100" i="1"/>
  <c r="J11" i="1"/>
  <c r="F11" i="1"/>
  <c r="C11" i="1"/>
  <c r="C101" i="1"/>
  <c r="F101" i="1"/>
  <c r="J101" i="1"/>
  <c r="J45" i="1"/>
  <c r="F45" i="1"/>
  <c r="C45" i="1"/>
  <c r="C96" i="1"/>
  <c r="J96" i="1"/>
  <c r="F96" i="1"/>
  <c r="C26" i="1"/>
  <c r="F26" i="1"/>
  <c r="J26" i="1"/>
</calcChain>
</file>

<file path=xl/sharedStrings.xml><?xml version="1.0" encoding="utf-8"?>
<sst xmlns="http://schemas.openxmlformats.org/spreadsheetml/2006/main" count="69" uniqueCount="54">
  <si>
    <t>Предмет:</t>
  </si>
  <si>
    <t>Физическая культура (Юноши)</t>
  </si>
  <si>
    <t>Заполняйте лист «Рабочий протокол». Этот лист рассчитывается автоматически.</t>
  </si>
  <si>
    <t>Количество участников:</t>
  </si>
  <si>
    <t>Класс:</t>
  </si>
  <si>
    <t>Этап:</t>
  </si>
  <si>
    <t>Школьный этап олимпиад 2026</t>
  </si>
  <si>
    <t>Гимнастика</t>
  </si>
  <si>
    <t>Полоса</t>
  </si>
  <si>
    <t>№ строки</t>
  </si>
  <si>
    <t>Код участника (13 цифр)</t>
  </si>
  <si>
    <t>Итого</t>
  </si>
  <si>
    <t>Проверка</t>
  </si>
  <si>
    <t>Максимум</t>
  </si>
  <si>
    <t>Полоса препятствий (личный результат)</t>
  </si>
  <si>
    <t>Гимнастика (личный результат)</t>
  </si>
  <si>
    <t>итог</t>
  </si>
  <si>
    <t>Физическая культура • юноши • 5–6 классы • 2026/27</t>
  </si>
  <si>
    <t>K</t>
  </si>
  <si>
    <t>M</t>
  </si>
  <si>
    <t>Ni</t>
  </si>
  <si>
    <t>Xi</t>
  </si>
  <si>
    <t>Одна школа, один пол и одна возрастная группа в каждом комплекте.</t>
  </si>
  <si>
    <t>Общее лучшее время полосы, с</t>
  </si>
  <si>
    <t>Общая лучшая оценка гимнастики</t>
  </si>
  <si>
    <t>Заполните 13-значный код и персиковые ячейки Ni. ФИО не вносите.</t>
  </si>
  <si>
    <t>Полоса: итоговое время в секундах с учётом штрафов и поощрений.</t>
  </si>
  <si>
    <t>Гимнастика: окончательная судейская оценка от 0 до 10.</t>
  </si>
  <si>
    <t>Число 0 означает невыполненное испытание. Пусто — результат ещё не внесён.</t>
  </si>
  <si>
    <t>K — максимум 40; M — лучший результат группы; Ni — личный; Xi — зачётный.</t>
  </si>
  <si>
    <t>Полоса: 40 × лучшее положительное время / личное время.</t>
  </si>
  <si>
    <t>Гимнастика: 40 × личная оценка / наибольшая оценка группы.</t>
  </si>
  <si>
    <t>Лучшие результаты вычисляются автоматически по всем 100 строкам.</t>
  </si>
  <si>
    <t>Если группа разделена на файлы, задайте оба общих лучших значения выше.</t>
  </si>
  <si>
    <t>Используйте одинаковые лучшие значения во всех файлах этой группы школы.</t>
  </si>
  <si>
    <t>Перед загрузкой у каждой заполненной строки должно быть «OK».</t>
  </si>
  <si>
    <t>Сохраните файл с пересчётом формул и загрузите его целиком в РБДО.</t>
  </si>
  <si>
    <t>Первый лист «школьный» заполняется автоматически. Его не редактируйте.</t>
  </si>
  <si>
    <t>Если изменился лучший результат, повторно загрузите все файлы группы.</t>
  </si>
  <si>
    <t>Теория: до 24 первичных → 20 зачётных. Практика: 40 + 40 = 80. Итог: 100.</t>
  </si>
  <si>
    <t>Строки 4–103 рассчитаны на 100 участников. Для продолжения используйте новый файл.</t>
  </si>
  <si>
    <t>При любом замечании загрузка всех строк этого файла отключается до исправления.</t>
  </si>
  <si>
    <t>Дробные значения можно вводить с запятой или точкой: 3,45 и 3.45.</t>
  </si>
  <si>
    <t>Буквы и единицы измерения не допускаются. Лист «Расчёт» не редактируйте.</t>
  </si>
  <si>
    <t>Расчёт из введённых результатов. Этот лист заполняется автоматически.</t>
  </si>
  <si>
    <t>Строка</t>
  </si>
  <si>
    <t>Время ввода</t>
  </si>
  <si>
    <t>Оценка ввода</t>
  </si>
  <si>
    <t>Время числом</t>
  </si>
  <si>
    <t>Оценка числом</t>
  </si>
  <si>
    <t>Положительное время</t>
  </si>
  <si>
    <t>Общие лучшие</t>
  </si>
  <si>
    <t>Число</t>
  </si>
  <si>
    <t>0104206782620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</si>
</sst>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rlito"/>
    </font>
    <font>
      <sz val="11"/>
      <name val="Arial"/>
    </font>
    <font>
      <b/>
      <sz val="11"/>
      <name val="Arial"/>
    </font>
    <font>
      <sz val="11"/>
      <name val="Arial"/>
    </font>
    <font>
      <sz val="11"/>
      <name val="Carlito"/>
    </font>
    <font>
      <sz val="10"/>
      <name val="Arial"/>
    </font>
    <font>
      <sz val="1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8CBAD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1" applyNumberFormat="1" applyFont="1" applyFill="1" applyBorder="1"/>
    <xf numFmtId="0" fontId="1" fillId="2" borderId="0" xfId="1" applyNumberFormat="1" applyFont="1" applyFill="1" applyBorder="1"/>
    <xf numFmtId="2" fontId="1" fillId="0" borderId="0" xfId="1" applyNumberFormat="1" applyFont="1" applyFill="1" applyBorder="1"/>
    <xf numFmtId="49" fontId="1" fillId="0" borderId="0" xfId="1" applyNumberFormat="1" applyFont="1" applyFill="1" applyBorder="1"/>
    <xf numFmtId="0" fontId="1" fillId="0" borderId="0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left" vertical="center"/>
    </xf>
    <xf numFmtId="0" fontId="1" fillId="4" borderId="1" xfId="1" applyNumberFormat="1" applyFont="1" applyFill="1" applyBorder="1" applyAlignment="1">
      <alignment horizontal="center" vertical="center"/>
    </xf>
    <xf numFmtId="2" fontId="1" fillId="4" borderId="1" xfId="1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1" fontId="1" fillId="6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0" xfId="1" applyNumberFormat="1" applyFont="1" applyFill="1" applyBorder="1" applyProtection="1">
      <protection locked="0"/>
    </xf>
    <xf numFmtId="2" fontId="6" fillId="3" borderId="0" xfId="1" applyNumberFormat="1" applyFont="1" applyFill="1" applyBorder="1" applyProtection="1">
      <protection locked="0"/>
    </xf>
    <xf numFmtId="0" fontId="1" fillId="0" borderId="0" xfId="1" applyNumberFormat="1" applyFont="1" applyFill="1" applyBorder="1"/>
    <xf numFmtId="0" fontId="2" fillId="0" borderId="0" xfId="1" applyNumberFormat="1" applyFont="1" applyFill="1" applyBorder="1"/>
    <xf numFmtId="0" fontId="3" fillId="0" borderId="0" xfId="1" applyNumberFormat="1" applyFont="1" applyFill="1" applyBorder="1"/>
    <xf numFmtId="0" fontId="2" fillId="4" borderId="1" xfId="1" applyNumberFormat="1" applyFont="1" applyFill="1" applyBorder="1" applyAlignment="1">
      <alignment horizontal="center" vertical="center"/>
    </xf>
    <xf numFmtId="0" fontId="2" fillId="5" borderId="1" xfId="1" applyNumberFormat="1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 vertical="center"/>
    </xf>
    <xf numFmtId="0" fontId="1" fillId="6" borderId="1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1"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workbookViewId="0">
      <pane ySplit="7" topLeftCell="A8" activePane="bottomLeft" state="frozen"/>
      <selection pane="bottomLeft"/>
    </sheetView>
  </sheetViews>
  <sheetFormatPr defaultRowHeight="14.25"/>
  <cols>
    <col min="1" max="1" width="24" customWidth="1"/>
    <col min="2" max="2" width="38" customWidth="1"/>
    <col min="3" max="10" width="15" customWidth="1"/>
    <col min="11" max="11" width="30" customWidth="1"/>
  </cols>
  <sheetData>
    <row r="1" spans="1:11" ht="24" customHeight="1">
      <c r="A1" s="1" t="s">
        <v>0</v>
      </c>
      <c r="B1" s="1" t="s">
        <v>1</v>
      </c>
      <c r="C1" s="1"/>
      <c r="D1" s="21" t="s">
        <v>2</v>
      </c>
      <c r="E1" s="21"/>
      <c r="F1" s="21"/>
      <c r="G1" s="21"/>
      <c r="H1" s="21"/>
      <c r="I1" s="21"/>
      <c r="J1" s="21"/>
      <c r="K1" s="21"/>
    </row>
    <row r="2" spans="1:11" ht="24" customHeight="1">
      <c r="A2" s="1" t="s">
        <v>3</v>
      </c>
      <c r="B2" s="1">
        <f>COUNTIF('Рабочий протокол'!M4:M103,"OK")</f>
        <v>1</v>
      </c>
      <c r="C2" s="1"/>
      <c r="D2" s="22" t="str">
        <f>IF(COUNTIF('Рабочий протокол'!M4:M103,"?*")=0,"Нет заполненных строк",IF(COUNTIF('Рабочий протокол'!M4:M103,"?*")-COUNTIF('Рабочий протокол'!M4:M103,"OK")&gt;0,"Загрузка отключена: исправьте замечания на рабочем листе","Можно загружать: все заполненные строки проверены"))</f>
        <v>Можно загружать: все заполненные строки проверены</v>
      </c>
      <c r="E2" s="22"/>
      <c r="F2" s="22"/>
      <c r="G2" s="22"/>
      <c r="H2" s="22"/>
      <c r="I2" s="22"/>
      <c r="J2" s="22"/>
      <c r="K2" s="22"/>
    </row>
    <row r="3" spans="1:11" ht="24" customHeight="1">
      <c r="A3" s="1" t="s">
        <v>4</v>
      </c>
      <c r="B3" s="1">
        <v>6</v>
      </c>
      <c r="C3" s="1"/>
      <c r="D3" s="1"/>
      <c r="E3" s="1"/>
      <c r="F3" s="1"/>
      <c r="G3" s="1"/>
      <c r="H3" s="1"/>
      <c r="I3" s="1"/>
      <c r="J3" s="1"/>
      <c r="K3" s="1"/>
    </row>
    <row r="4" spans="1:11" ht="24" customHeight="1">
      <c r="A4" s="1" t="s">
        <v>5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</row>
    <row r="5" spans="1:11" ht="24" customHeight="1">
      <c r="A5" s="1"/>
      <c r="B5" s="1"/>
      <c r="C5" s="1"/>
      <c r="D5" s="1"/>
      <c r="E5" s="1"/>
      <c r="F5" s="1" t="s">
        <v>7</v>
      </c>
      <c r="G5" s="1"/>
      <c r="H5" s="1"/>
      <c r="I5" s="1"/>
      <c r="J5" s="1" t="s">
        <v>8</v>
      </c>
      <c r="K5" s="1"/>
    </row>
    <row r="6" spans="1:11" ht="24" customHeight="1">
      <c r="A6" s="2" t="s">
        <v>9</v>
      </c>
      <c r="B6" s="2" t="s">
        <v>10</v>
      </c>
      <c r="C6" s="2" t="s">
        <v>11</v>
      </c>
      <c r="D6" s="2"/>
      <c r="E6" s="2"/>
      <c r="F6" s="2">
        <v>1</v>
      </c>
      <c r="G6" s="2"/>
      <c r="H6" s="2"/>
      <c r="I6" s="2"/>
      <c r="J6" s="2">
        <v>2</v>
      </c>
      <c r="K6" s="2" t="s">
        <v>12</v>
      </c>
    </row>
    <row r="7" spans="1:11" ht="24" customHeight="1">
      <c r="A7" s="2"/>
      <c r="B7" s="2"/>
      <c r="C7" s="2" t="s">
        <v>13</v>
      </c>
      <c r="D7" s="2"/>
      <c r="E7" s="2"/>
      <c r="F7" s="2">
        <v>40</v>
      </c>
      <c r="G7" s="2"/>
      <c r="H7" s="2"/>
      <c r="I7" s="2"/>
      <c r="J7" s="2">
        <v>40</v>
      </c>
      <c r="K7" s="2"/>
    </row>
    <row r="8" spans="1:11" ht="24" customHeight="1">
      <c r="A8" s="1">
        <v>1</v>
      </c>
      <c r="B8" s="4" t="str">
        <f>IF(COUNTIF('Рабочий протокол'!M$4:M$103,"?*")-COUNTIF('Рабочий протокол'!M$4:M$103,"OK")&gt;0,"",IF('Рабочий протокол'!M4="OK",'Рабочий протокол'!C4&amp;"",""))</f>
        <v>0104206782620</v>
      </c>
      <c r="C8" s="3">
        <f>IF(B8="","",'Рабочий протокол'!L4)</f>
        <v>80</v>
      </c>
      <c r="D8" s="3"/>
      <c r="E8" s="3"/>
      <c r="F8" s="3">
        <f>IF(B8="","",'Рабочий протокол'!K4)</f>
        <v>40</v>
      </c>
      <c r="G8" s="3"/>
      <c r="H8" s="3"/>
      <c r="I8" s="3"/>
      <c r="J8" s="3">
        <f>IF(B8="","",'Рабочий протокол'!G4)</f>
        <v>40</v>
      </c>
      <c r="K8" s="1" t="str">
        <f>IF('Рабочий протокол'!M4="","",'Рабочий протокол'!M4)</f>
        <v>OK</v>
      </c>
    </row>
    <row r="9" spans="1:11" ht="24" customHeight="1">
      <c r="A9" s="1">
        <v>2</v>
      </c>
      <c r="B9" s="4" t="str">
        <f>IF(COUNTIF('Рабочий протокол'!M$4:M$103,"?*")-COUNTIF('Рабочий протокол'!M$4:M$103,"OK")&gt;0,"",IF('Рабочий протокол'!M5="OK",'Рабочий протокол'!C5&amp;"",""))</f>
        <v/>
      </c>
      <c r="C9" s="3" t="str">
        <f>IF(B9="","",'Рабочий протокол'!L5)</f>
        <v/>
      </c>
      <c r="D9" s="3"/>
      <c r="E9" s="3"/>
      <c r="F9" s="3" t="str">
        <f>IF(B9="","",'Рабочий протокол'!K5)</f>
        <v/>
      </c>
      <c r="G9" s="3"/>
      <c r="H9" s="3"/>
      <c r="I9" s="3"/>
      <c r="J9" s="3" t="str">
        <f>IF(B9="","",'Рабочий протокол'!G5)</f>
        <v/>
      </c>
      <c r="K9" s="1" t="str">
        <f>IF('Рабочий протокол'!M5="","",'Рабочий протокол'!M5)</f>
        <v/>
      </c>
    </row>
    <row r="10" spans="1:11" ht="24" customHeight="1">
      <c r="A10" s="1">
        <v>3</v>
      </c>
      <c r="B10" s="4" t="str">
        <f>IF(COUNTIF('Рабочий протокол'!M$4:M$103,"?*")-COUNTIF('Рабочий протокол'!M$4:M$103,"OK")&gt;0,"",IF('Рабочий протокол'!M6="OK",'Рабочий протокол'!C6&amp;"",""))</f>
        <v/>
      </c>
      <c r="C10" s="3" t="str">
        <f>IF(B10="","",'Рабочий протокол'!L6)</f>
        <v/>
      </c>
      <c r="D10" s="3"/>
      <c r="E10" s="3"/>
      <c r="F10" s="3" t="str">
        <f>IF(B10="","",'Рабочий протокол'!K6)</f>
        <v/>
      </c>
      <c r="G10" s="3"/>
      <c r="H10" s="3"/>
      <c r="I10" s="3"/>
      <c r="J10" s="3" t="str">
        <f>IF(B10="","",'Рабочий протокол'!G6)</f>
        <v/>
      </c>
      <c r="K10" s="1" t="str">
        <f>IF('Рабочий протокол'!M6="","",'Рабочий протокол'!M6)</f>
        <v/>
      </c>
    </row>
    <row r="11" spans="1:11" ht="24" customHeight="1">
      <c r="A11" s="1">
        <v>4</v>
      </c>
      <c r="B11" s="4" t="str">
        <f>IF(COUNTIF('Рабочий протокол'!M$4:M$103,"?*")-COUNTIF('Рабочий протокол'!M$4:M$103,"OK")&gt;0,"",IF('Рабочий протокол'!M7="OK",'Рабочий протокол'!C7&amp;"",""))</f>
        <v/>
      </c>
      <c r="C11" s="3" t="str">
        <f>IF(B11="","",'Рабочий протокол'!L7)</f>
        <v/>
      </c>
      <c r="D11" s="3"/>
      <c r="E11" s="3"/>
      <c r="F11" s="3" t="str">
        <f>IF(B11="","",'Рабочий протокол'!K7)</f>
        <v/>
      </c>
      <c r="G11" s="3"/>
      <c r="H11" s="3"/>
      <c r="I11" s="3"/>
      <c r="J11" s="3" t="str">
        <f>IF(B11="","",'Рабочий протокол'!G7)</f>
        <v/>
      </c>
      <c r="K11" s="1" t="str">
        <f>IF('Рабочий протокол'!M7="","",'Рабочий протокол'!M7)</f>
        <v/>
      </c>
    </row>
    <row r="12" spans="1:11" ht="24" customHeight="1">
      <c r="A12" s="1">
        <v>5</v>
      </c>
      <c r="B12" s="4" t="str">
        <f>IF(COUNTIF('Рабочий протокол'!M$4:M$103,"?*")-COUNTIF('Рабочий протокол'!M$4:M$103,"OK")&gt;0,"",IF('Рабочий протокол'!M8="OK",'Рабочий протокол'!C8&amp;"",""))</f>
        <v/>
      </c>
      <c r="C12" s="3" t="str">
        <f>IF(B12="","",'Рабочий протокол'!L8)</f>
        <v/>
      </c>
      <c r="D12" s="3"/>
      <c r="E12" s="3"/>
      <c r="F12" s="3" t="str">
        <f>IF(B12="","",'Рабочий протокол'!K8)</f>
        <v/>
      </c>
      <c r="G12" s="3"/>
      <c r="H12" s="3"/>
      <c r="I12" s="3"/>
      <c r="J12" s="3" t="str">
        <f>IF(B12="","",'Рабочий протокол'!G8)</f>
        <v/>
      </c>
      <c r="K12" s="1" t="str">
        <f>IF('Рабочий протокол'!M8="","",'Рабочий протокол'!M8)</f>
        <v/>
      </c>
    </row>
    <row r="13" spans="1:11" ht="24" customHeight="1">
      <c r="A13" s="1">
        <v>6</v>
      </c>
      <c r="B13" s="4" t="str">
        <f>IF(COUNTIF('Рабочий протокол'!M$4:M$103,"?*")-COUNTIF('Рабочий протокол'!M$4:M$103,"OK")&gt;0,"",IF('Рабочий протокол'!M9="OK",'Рабочий протокол'!C9&amp;"",""))</f>
        <v/>
      </c>
      <c r="C13" s="3" t="str">
        <f>IF(B13="","",'Рабочий протокол'!L9)</f>
        <v/>
      </c>
      <c r="D13" s="3"/>
      <c r="E13" s="3"/>
      <c r="F13" s="3" t="str">
        <f>IF(B13="","",'Рабочий протокол'!K9)</f>
        <v/>
      </c>
      <c r="G13" s="3"/>
      <c r="H13" s="3"/>
      <c r="I13" s="3"/>
      <c r="J13" s="3" t="str">
        <f>IF(B13="","",'Рабочий протокол'!G9)</f>
        <v/>
      </c>
      <c r="K13" s="1" t="str">
        <f>IF('Рабочий протокол'!M9="","",'Рабочий протокол'!M9)</f>
        <v/>
      </c>
    </row>
    <row r="14" spans="1:11" ht="24" customHeight="1">
      <c r="A14" s="1">
        <v>7</v>
      </c>
      <c r="B14" s="4" t="str">
        <f>IF(COUNTIF('Рабочий протокол'!M$4:M$103,"?*")-COUNTIF('Рабочий протокол'!M$4:M$103,"OK")&gt;0,"",IF('Рабочий протокол'!M10="OK",'Рабочий протокол'!C10&amp;"",""))</f>
        <v/>
      </c>
      <c r="C14" s="3" t="str">
        <f>IF(B14="","",'Рабочий протокол'!L10)</f>
        <v/>
      </c>
      <c r="D14" s="3"/>
      <c r="E14" s="3"/>
      <c r="F14" s="3" t="str">
        <f>IF(B14="","",'Рабочий протокол'!K10)</f>
        <v/>
      </c>
      <c r="G14" s="3"/>
      <c r="H14" s="3"/>
      <c r="I14" s="3"/>
      <c r="J14" s="3" t="str">
        <f>IF(B14="","",'Рабочий протокол'!G10)</f>
        <v/>
      </c>
      <c r="K14" s="1" t="str">
        <f>IF('Рабочий протокол'!M10="","",'Рабочий протокол'!M10)</f>
        <v/>
      </c>
    </row>
    <row r="15" spans="1:11" ht="24" customHeight="1">
      <c r="A15" s="1">
        <v>8</v>
      </c>
      <c r="B15" s="4" t="str">
        <f>IF(COUNTIF('Рабочий протокол'!M$4:M$103,"?*")-COUNTIF('Рабочий протокол'!M$4:M$103,"OK")&gt;0,"",IF('Рабочий протокол'!M11="OK",'Рабочий протокол'!C11&amp;"",""))</f>
        <v/>
      </c>
      <c r="C15" s="3" t="str">
        <f>IF(B15="","",'Рабочий протокол'!L11)</f>
        <v/>
      </c>
      <c r="D15" s="3"/>
      <c r="E15" s="3"/>
      <c r="F15" s="3" t="str">
        <f>IF(B15="","",'Рабочий протокол'!K11)</f>
        <v/>
      </c>
      <c r="G15" s="3"/>
      <c r="H15" s="3"/>
      <c r="I15" s="3"/>
      <c r="J15" s="3" t="str">
        <f>IF(B15="","",'Рабочий протокол'!G11)</f>
        <v/>
      </c>
      <c r="K15" s="1" t="str">
        <f>IF('Рабочий протокол'!M11="","",'Рабочий протокол'!M11)</f>
        <v/>
      </c>
    </row>
    <row r="16" spans="1:11" ht="24" customHeight="1">
      <c r="A16" s="1">
        <v>9</v>
      </c>
      <c r="B16" s="4" t="str">
        <f>IF(COUNTIF('Рабочий протокол'!M$4:M$103,"?*")-COUNTIF('Рабочий протокол'!M$4:M$103,"OK")&gt;0,"",IF('Рабочий протокол'!M12="OK",'Рабочий протокол'!C12&amp;"",""))</f>
        <v/>
      </c>
      <c r="C16" s="3" t="str">
        <f>IF(B16="","",'Рабочий протокол'!L12)</f>
        <v/>
      </c>
      <c r="D16" s="3"/>
      <c r="E16" s="3"/>
      <c r="F16" s="3" t="str">
        <f>IF(B16="","",'Рабочий протокол'!K12)</f>
        <v/>
      </c>
      <c r="G16" s="3"/>
      <c r="H16" s="3"/>
      <c r="I16" s="3"/>
      <c r="J16" s="3" t="str">
        <f>IF(B16="","",'Рабочий протокол'!G12)</f>
        <v/>
      </c>
      <c r="K16" s="1" t="str">
        <f>IF('Рабочий протокол'!M12="","",'Рабочий протокол'!M12)</f>
        <v/>
      </c>
    </row>
    <row r="17" spans="1:11" ht="24" customHeight="1">
      <c r="A17" s="1">
        <v>10</v>
      </c>
      <c r="B17" s="4" t="str">
        <f>IF(COUNTIF('Рабочий протокол'!M$4:M$103,"?*")-COUNTIF('Рабочий протокол'!M$4:M$103,"OK")&gt;0,"",IF('Рабочий протокол'!M13="OK",'Рабочий протокол'!C13&amp;"",""))</f>
        <v/>
      </c>
      <c r="C17" s="3" t="str">
        <f>IF(B17="","",'Рабочий протокол'!L13)</f>
        <v/>
      </c>
      <c r="D17" s="3"/>
      <c r="E17" s="3"/>
      <c r="F17" s="3" t="str">
        <f>IF(B17="","",'Рабочий протокол'!K13)</f>
        <v/>
      </c>
      <c r="G17" s="3"/>
      <c r="H17" s="3"/>
      <c r="I17" s="3"/>
      <c r="J17" s="3" t="str">
        <f>IF(B17="","",'Рабочий протокол'!G13)</f>
        <v/>
      </c>
      <c r="K17" s="1" t="str">
        <f>IF('Рабочий протокол'!M13="","",'Рабочий протокол'!M13)</f>
        <v/>
      </c>
    </row>
    <row r="18" spans="1:11" ht="24" customHeight="1">
      <c r="A18" s="1">
        <v>11</v>
      </c>
      <c r="B18" s="4" t="str">
        <f>IF(COUNTIF('Рабочий протокол'!M$4:M$103,"?*")-COUNTIF('Рабочий протокол'!M$4:M$103,"OK")&gt;0,"",IF('Рабочий протокол'!M14="OK",'Рабочий протокол'!C14&amp;"",""))</f>
        <v/>
      </c>
      <c r="C18" s="3" t="str">
        <f>IF(B18="","",'Рабочий протокол'!L14)</f>
        <v/>
      </c>
      <c r="D18" s="3"/>
      <c r="E18" s="3"/>
      <c r="F18" s="3" t="str">
        <f>IF(B18="","",'Рабочий протокол'!K14)</f>
        <v/>
      </c>
      <c r="G18" s="3"/>
      <c r="H18" s="3"/>
      <c r="I18" s="3"/>
      <c r="J18" s="3" t="str">
        <f>IF(B18="","",'Рабочий протокол'!G14)</f>
        <v/>
      </c>
      <c r="K18" s="1" t="str">
        <f>IF('Рабочий протокол'!M14="","",'Рабочий протокол'!M14)</f>
        <v/>
      </c>
    </row>
    <row r="19" spans="1:11" ht="24" customHeight="1">
      <c r="A19" s="1">
        <v>12</v>
      </c>
      <c r="B19" s="4" t="str">
        <f>IF(COUNTIF('Рабочий протокол'!M$4:M$103,"?*")-COUNTIF('Рабочий протокол'!M$4:M$103,"OK")&gt;0,"",IF('Рабочий протокол'!M15="OK",'Рабочий протокол'!C15&amp;"",""))</f>
        <v/>
      </c>
      <c r="C19" s="3" t="str">
        <f>IF(B19="","",'Рабочий протокол'!L15)</f>
        <v/>
      </c>
      <c r="D19" s="3"/>
      <c r="E19" s="3"/>
      <c r="F19" s="3" t="str">
        <f>IF(B19="","",'Рабочий протокол'!K15)</f>
        <v/>
      </c>
      <c r="G19" s="3"/>
      <c r="H19" s="3"/>
      <c r="I19" s="3"/>
      <c r="J19" s="3" t="str">
        <f>IF(B19="","",'Рабочий протокол'!G15)</f>
        <v/>
      </c>
      <c r="K19" s="1" t="str">
        <f>IF('Рабочий протокол'!M15="","",'Рабочий протокол'!M15)</f>
        <v/>
      </c>
    </row>
    <row r="20" spans="1:11" ht="24" customHeight="1">
      <c r="A20" s="1">
        <v>13</v>
      </c>
      <c r="B20" s="4" t="str">
        <f>IF(COUNTIF('Рабочий протокол'!M$4:M$103,"?*")-COUNTIF('Рабочий протокол'!M$4:M$103,"OK")&gt;0,"",IF('Рабочий протокол'!M16="OK",'Рабочий протокол'!C16&amp;"",""))</f>
        <v/>
      </c>
      <c r="C20" s="3" t="str">
        <f>IF(B20="","",'Рабочий протокол'!L16)</f>
        <v/>
      </c>
      <c r="D20" s="3"/>
      <c r="E20" s="3"/>
      <c r="F20" s="3" t="str">
        <f>IF(B20="","",'Рабочий протокол'!K16)</f>
        <v/>
      </c>
      <c r="G20" s="3"/>
      <c r="H20" s="3"/>
      <c r="I20" s="3"/>
      <c r="J20" s="3" t="str">
        <f>IF(B20="","",'Рабочий протокол'!G16)</f>
        <v/>
      </c>
      <c r="K20" s="1" t="str">
        <f>IF('Рабочий протокол'!M16="","",'Рабочий протокол'!M16)</f>
        <v/>
      </c>
    </row>
    <row r="21" spans="1:11" ht="24" customHeight="1">
      <c r="A21" s="1">
        <v>14</v>
      </c>
      <c r="B21" s="4" t="str">
        <f>IF(COUNTIF('Рабочий протокол'!M$4:M$103,"?*")-COUNTIF('Рабочий протокол'!M$4:M$103,"OK")&gt;0,"",IF('Рабочий протокол'!M17="OK",'Рабочий протокол'!C17&amp;"",""))</f>
        <v/>
      </c>
      <c r="C21" s="3" t="str">
        <f>IF(B21="","",'Рабочий протокол'!L17)</f>
        <v/>
      </c>
      <c r="D21" s="3"/>
      <c r="E21" s="3"/>
      <c r="F21" s="3" t="str">
        <f>IF(B21="","",'Рабочий протокол'!K17)</f>
        <v/>
      </c>
      <c r="G21" s="3"/>
      <c r="H21" s="3"/>
      <c r="I21" s="3"/>
      <c r="J21" s="3" t="str">
        <f>IF(B21="","",'Рабочий протокол'!G17)</f>
        <v/>
      </c>
      <c r="K21" s="1" t="str">
        <f>IF('Рабочий протокол'!M17="","",'Рабочий протокол'!M17)</f>
        <v/>
      </c>
    </row>
    <row r="22" spans="1:11" ht="24" customHeight="1">
      <c r="A22" s="1">
        <v>15</v>
      </c>
      <c r="B22" s="4" t="str">
        <f>IF(COUNTIF('Рабочий протокол'!M$4:M$103,"?*")-COUNTIF('Рабочий протокол'!M$4:M$103,"OK")&gt;0,"",IF('Рабочий протокол'!M18="OK",'Рабочий протокол'!C18&amp;"",""))</f>
        <v/>
      </c>
      <c r="C22" s="3" t="str">
        <f>IF(B22="","",'Рабочий протокол'!L18)</f>
        <v/>
      </c>
      <c r="D22" s="3"/>
      <c r="E22" s="3"/>
      <c r="F22" s="3" t="str">
        <f>IF(B22="","",'Рабочий протокол'!K18)</f>
        <v/>
      </c>
      <c r="G22" s="3"/>
      <c r="H22" s="3"/>
      <c r="I22" s="3"/>
      <c r="J22" s="3" t="str">
        <f>IF(B22="","",'Рабочий протокол'!G18)</f>
        <v/>
      </c>
      <c r="K22" s="1" t="str">
        <f>IF('Рабочий протокол'!M18="","",'Рабочий протокол'!M18)</f>
        <v/>
      </c>
    </row>
    <row r="23" spans="1:11" ht="24" customHeight="1">
      <c r="A23" s="1">
        <v>16</v>
      </c>
      <c r="B23" s="4" t="str">
        <f>IF(COUNTIF('Рабочий протокол'!M$4:M$103,"?*")-COUNTIF('Рабочий протокол'!M$4:M$103,"OK")&gt;0,"",IF('Рабочий протокол'!M19="OK",'Рабочий протокол'!C19&amp;"",""))</f>
        <v/>
      </c>
      <c r="C23" s="3" t="str">
        <f>IF(B23="","",'Рабочий протокол'!L19)</f>
        <v/>
      </c>
      <c r="D23" s="3"/>
      <c r="E23" s="3"/>
      <c r="F23" s="3" t="str">
        <f>IF(B23="","",'Рабочий протокол'!K19)</f>
        <v/>
      </c>
      <c r="G23" s="3"/>
      <c r="H23" s="3"/>
      <c r="I23" s="3"/>
      <c r="J23" s="3" t="str">
        <f>IF(B23="","",'Рабочий протокол'!G19)</f>
        <v/>
      </c>
      <c r="K23" s="1" t="str">
        <f>IF('Рабочий протокол'!M19="","",'Рабочий протокол'!M19)</f>
        <v/>
      </c>
    </row>
    <row r="24" spans="1:11" ht="24" customHeight="1">
      <c r="A24" s="1">
        <v>17</v>
      </c>
      <c r="B24" s="4" t="str">
        <f>IF(COUNTIF('Рабочий протокол'!M$4:M$103,"?*")-COUNTIF('Рабочий протокол'!M$4:M$103,"OK")&gt;0,"",IF('Рабочий протокол'!M20="OK",'Рабочий протокол'!C20&amp;"",""))</f>
        <v/>
      </c>
      <c r="C24" s="3" t="str">
        <f>IF(B24="","",'Рабочий протокол'!L20)</f>
        <v/>
      </c>
      <c r="D24" s="3"/>
      <c r="E24" s="3"/>
      <c r="F24" s="3" t="str">
        <f>IF(B24="","",'Рабочий протокол'!K20)</f>
        <v/>
      </c>
      <c r="G24" s="3"/>
      <c r="H24" s="3"/>
      <c r="I24" s="3"/>
      <c r="J24" s="3" t="str">
        <f>IF(B24="","",'Рабочий протокол'!G20)</f>
        <v/>
      </c>
      <c r="K24" s="1" t="str">
        <f>IF('Рабочий протокол'!M20="","",'Рабочий протокол'!M20)</f>
        <v/>
      </c>
    </row>
    <row r="25" spans="1:11" ht="24" customHeight="1">
      <c r="A25" s="1">
        <v>18</v>
      </c>
      <c r="B25" s="4" t="str">
        <f>IF(COUNTIF('Рабочий протокол'!M$4:M$103,"?*")-COUNTIF('Рабочий протокол'!M$4:M$103,"OK")&gt;0,"",IF('Рабочий протокол'!M21="OK",'Рабочий протокол'!C21&amp;"",""))</f>
        <v/>
      </c>
      <c r="C25" s="3" t="str">
        <f>IF(B25="","",'Рабочий протокол'!L21)</f>
        <v/>
      </c>
      <c r="D25" s="3"/>
      <c r="E25" s="3"/>
      <c r="F25" s="3" t="str">
        <f>IF(B25="","",'Рабочий протокол'!K21)</f>
        <v/>
      </c>
      <c r="G25" s="3"/>
      <c r="H25" s="3"/>
      <c r="I25" s="3"/>
      <c r="J25" s="3" t="str">
        <f>IF(B25="","",'Рабочий протокол'!G21)</f>
        <v/>
      </c>
      <c r="K25" s="1" t="str">
        <f>IF('Рабочий протокол'!M21="","",'Рабочий протокол'!M21)</f>
        <v/>
      </c>
    </row>
    <row r="26" spans="1:11" ht="24" customHeight="1">
      <c r="A26" s="1">
        <v>19</v>
      </c>
      <c r="B26" s="4" t="str">
        <f>IF(COUNTIF('Рабочий протокол'!M$4:M$103,"?*")-COUNTIF('Рабочий протокол'!M$4:M$103,"OK")&gt;0,"",IF('Рабочий протокол'!M22="OK",'Рабочий протокол'!C22&amp;"",""))</f>
        <v/>
      </c>
      <c r="C26" s="3" t="str">
        <f>IF(B26="","",'Рабочий протокол'!L22)</f>
        <v/>
      </c>
      <c r="D26" s="3"/>
      <c r="E26" s="3"/>
      <c r="F26" s="3" t="str">
        <f>IF(B26="","",'Рабочий протокол'!K22)</f>
        <v/>
      </c>
      <c r="G26" s="3"/>
      <c r="H26" s="3"/>
      <c r="I26" s="3"/>
      <c r="J26" s="3" t="str">
        <f>IF(B26="","",'Рабочий протокол'!G22)</f>
        <v/>
      </c>
      <c r="K26" s="1" t="str">
        <f>IF('Рабочий протокол'!M22="","",'Рабочий протокол'!M22)</f>
        <v/>
      </c>
    </row>
    <row r="27" spans="1:11" ht="24" customHeight="1">
      <c r="A27" s="1">
        <v>20</v>
      </c>
      <c r="B27" s="4" t="str">
        <f>IF(COUNTIF('Рабочий протокол'!M$4:M$103,"?*")-COUNTIF('Рабочий протокол'!M$4:M$103,"OK")&gt;0,"",IF('Рабочий протокол'!M23="OK",'Рабочий протокол'!C23&amp;"",""))</f>
        <v/>
      </c>
      <c r="C27" s="3" t="str">
        <f>IF(B27="","",'Рабочий протокол'!L23)</f>
        <v/>
      </c>
      <c r="D27" s="3"/>
      <c r="E27" s="3"/>
      <c r="F27" s="3" t="str">
        <f>IF(B27="","",'Рабочий протокол'!K23)</f>
        <v/>
      </c>
      <c r="G27" s="3"/>
      <c r="H27" s="3"/>
      <c r="I27" s="3"/>
      <c r="J27" s="3" t="str">
        <f>IF(B27="","",'Рабочий протокол'!G23)</f>
        <v/>
      </c>
      <c r="K27" s="1" t="str">
        <f>IF('Рабочий протокол'!M23="","",'Рабочий протокол'!M23)</f>
        <v/>
      </c>
    </row>
    <row r="28" spans="1:11" ht="24" customHeight="1">
      <c r="A28" s="1">
        <v>21</v>
      </c>
      <c r="B28" s="4" t="str">
        <f>IF(COUNTIF('Рабочий протокол'!M$4:M$103,"?*")-COUNTIF('Рабочий протокол'!M$4:M$103,"OK")&gt;0,"",IF('Рабочий протокол'!M24="OK",'Рабочий протокол'!C24&amp;"",""))</f>
        <v/>
      </c>
      <c r="C28" s="3" t="str">
        <f>IF(B28="","",'Рабочий протокол'!L24)</f>
        <v/>
      </c>
      <c r="D28" s="3"/>
      <c r="E28" s="3"/>
      <c r="F28" s="3" t="str">
        <f>IF(B28="","",'Рабочий протокол'!K24)</f>
        <v/>
      </c>
      <c r="G28" s="3"/>
      <c r="H28" s="3"/>
      <c r="I28" s="3"/>
      <c r="J28" s="3" t="str">
        <f>IF(B28="","",'Рабочий протокол'!G24)</f>
        <v/>
      </c>
      <c r="K28" s="1" t="str">
        <f>IF('Рабочий протокол'!M24="","",'Рабочий протокол'!M24)</f>
        <v/>
      </c>
    </row>
    <row r="29" spans="1:11" ht="24" customHeight="1">
      <c r="A29" s="1">
        <v>22</v>
      </c>
      <c r="B29" s="4" t="str">
        <f>IF(COUNTIF('Рабочий протокол'!M$4:M$103,"?*")-COUNTIF('Рабочий протокол'!M$4:M$103,"OK")&gt;0,"",IF('Рабочий протокол'!M25="OK",'Рабочий протокол'!C25&amp;"",""))</f>
        <v/>
      </c>
      <c r="C29" s="3" t="str">
        <f>IF(B29="","",'Рабочий протокол'!L25)</f>
        <v/>
      </c>
      <c r="D29" s="3"/>
      <c r="E29" s="3"/>
      <c r="F29" s="3" t="str">
        <f>IF(B29="","",'Рабочий протокол'!K25)</f>
        <v/>
      </c>
      <c r="G29" s="3"/>
      <c r="H29" s="3"/>
      <c r="I29" s="3"/>
      <c r="J29" s="3" t="str">
        <f>IF(B29="","",'Рабочий протокол'!G25)</f>
        <v/>
      </c>
      <c r="K29" s="1" t="str">
        <f>IF('Рабочий протокол'!M25="","",'Рабочий протокол'!M25)</f>
        <v/>
      </c>
    </row>
    <row r="30" spans="1:11" ht="24" customHeight="1">
      <c r="A30" s="1">
        <v>23</v>
      </c>
      <c r="B30" s="4" t="str">
        <f>IF(COUNTIF('Рабочий протокол'!M$4:M$103,"?*")-COUNTIF('Рабочий протокол'!M$4:M$103,"OK")&gt;0,"",IF('Рабочий протокол'!M26="OK",'Рабочий протокол'!C26&amp;"",""))</f>
        <v/>
      </c>
      <c r="C30" s="3" t="str">
        <f>IF(B30="","",'Рабочий протокол'!L26)</f>
        <v/>
      </c>
      <c r="D30" s="3"/>
      <c r="E30" s="3"/>
      <c r="F30" s="3" t="str">
        <f>IF(B30="","",'Рабочий протокол'!K26)</f>
        <v/>
      </c>
      <c r="G30" s="3"/>
      <c r="H30" s="3"/>
      <c r="I30" s="3"/>
      <c r="J30" s="3" t="str">
        <f>IF(B30="","",'Рабочий протокол'!G26)</f>
        <v/>
      </c>
      <c r="K30" s="1" t="str">
        <f>IF('Рабочий протокол'!M26="","",'Рабочий протокол'!M26)</f>
        <v/>
      </c>
    </row>
    <row r="31" spans="1:11" ht="24" customHeight="1">
      <c r="A31" s="1">
        <v>24</v>
      </c>
      <c r="B31" s="4" t="str">
        <f>IF(COUNTIF('Рабочий протокол'!M$4:M$103,"?*")-COUNTIF('Рабочий протокол'!M$4:M$103,"OK")&gt;0,"",IF('Рабочий протокол'!M27="OK",'Рабочий протокол'!C27&amp;"",""))</f>
        <v/>
      </c>
      <c r="C31" s="3" t="str">
        <f>IF(B31="","",'Рабочий протокол'!L27)</f>
        <v/>
      </c>
      <c r="D31" s="3"/>
      <c r="E31" s="3"/>
      <c r="F31" s="3" t="str">
        <f>IF(B31="","",'Рабочий протокол'!K27)</f>
        <v/>
      </c>
      <c r="G31" s="3"/>
      <c r="H31" s="3"/>
      <c r="I31" s="3"/>
      <c r="J31" s="3" t="str">
        <f>IF(B31="","",'Рабочий протокол'!G27)</f>
        <v/>
      </c>
      <c r="K31" s="1" t="str">
        <f>IF('Рабочий протокол'!M27="","",'Рабочий протокол'!M27)</f>
        <v/>
      </c>
    </row>
    <row r="32" spans="1:11" ht="24" customHeight="1">
      <c r="A32" s="1">
        <v>25</v>
      </c>
      <c r="B32" s="4" t="str">
        <f>IF(COUNTIF('Рабочий протокол'!M$4:M$103,"?*")-COUNTIF('Рабочий протокол'!M$4:M$103,"OK")&gt;0,"",IF('Рабочий протокол'!M28="OK",'Рабочий протокол'!C28&amp;"",""))</f>
        <v/>
      </c>
      <c r="C32" s="3" t="str">
        <f>IF(B32="","",'Рабочий протокол'!L28)</f>
        <v/>
      </c>
      <c r="D32" s="3"/>
      <c r="E32" s="3"/>
      <c r="F32" s="3" t="str">
        <f>IF(B32="","",'Рабочий протокол'!K28)</f>
        <v/>
      </c>
      <c r="G32" s="3"/>
      <c r="H32" s="3"/>
      <c r="I32" s="3"/>
      <c r="J32" s="3" t="str">
        <f>IF(B32="","",'Рабочий протокол'!G28)</f>
        <v/>
      </c>
      <c r="K32" s="1" t="str">
        <f>IF('Рабочий протокол'!M28="","",'Рабочий протокол'!M28)</f>
        <v/>
      </c>
    </row>
    <row r="33" spans="1:11" ht="24" customHeight="1">
      <c r="A33" s="1">
        <v>26</v>
      </c>
      <c r="B33" s="4" t="str">
        <f>IF(COUNTIF('Рабочий протокол'!M$4:M$103,"?*")-COUNTIF('Рабочий протокол'!M$4:M$103,"OK")&gt;0,"",IF('Рабочий протокол'!M29="OK",'Рабочий протокол'!C29&amp;"",""))</f>
        <v/>
      </c>
      <c r="C33" s="3" t="str">
        <f>IF(B33="","",'Рабочий протокол'!L29)</f>
        <v/>
      </c>
      <c r="D33" s="3"/>
      <c r="E33" s="3"/>
      <c r="F33" s="3" t="str">
        <f>IF(B33="","",'Рабочий протокол'!K29)</f>
        <v/>
      </c>
      <c r="G33" s="3"/>
      <c r="H33" s="3"/>
      <c r="I33" s="3"/>
      <c r="J33" s="3" t="str">
        <f>IF(B33="","",'Рабочий протокол'!G29)</f>
        <v/>
      </c>
      <c r="K33" s="1" t="str">
        <f>IF('Рабочий протокол'!M29="","",'Рабочий протокол'!M29)</f>
        <v/>
      </c>
    </row>
    <row r="34" spans="1:11" ht="24" customHeight="1">
      <c r="A34" s="1">
        <v>27</v>
      </c>
      <c r="B34" s="4" t="str">
        <f>IF(COUNTIF('Рабочий протокол'!M$4:M$103,"?*")-COUNTIF('Рабочий протокол'!M$4:M$103,"OK")&gt;0,"",IF('Рабочий протокол'!M30="OK",'Рабочий протокол'!C30&amp;"",""))</f>
        <v/>
      </c>
      <c r="C34" s="3" t="str">
        <f>IF(B34="","",'Рабочий протокол'!L30)</f>
        <v/>
      </c>
      <c r="D34" s="3"/>
      <c r="E34" s="3"/>
      <c r="F34" s="3" t="str">
        <f>IF(B34="","",'Рабочий протокол'!K30)</f>
        <v/>
      </c>
      <c r="G34" s="3"/>
      <c r="H34" s="3"/>
      <c r="I34" s="3"/>
      <c r="J34" s="3" t="str">
        <f>IF(B34="","",'Рабочий протокол'!G30)</f>
        <v/>
      </c>
      <c r="K34" s="1" t="str">
        <f>IF('Рабочий протокол'!M30="","",'Рабочий протокол'!M30)</f>
        <v/>
      </c>
    </row>
    <row r="35" spans="1:11" ht="24" customHeight="1">
      <c r="A35" s="1">
        <v>28</v>
      </c>
      <c r="B35" s="4" t="str">
        <f>IF(COUNTIF('Рабочий протокол'!M$4:M$103,"?*")-COUNTIF('Рабочий протокол'!M$4:M$103,"OK")&gt;0,"",IF('Рабочий протокол'!M31="OK",'Рабочий протокол'!C31&amp;"",""))</f>
        <v/>
      </c>
      <c r="C35" s="3" t="str">
        <f>IF(B35="","",'Рабочий протокол'!L31)</f>
        <v/>
      </c>
      <c r="D35" s="3"/>
      <c r="E35" s="3"/>
      <c r="F35" s="3" t="str">
        <f>IF(B35="","",'Рабочий протокол'!K31)</f>
        <v/>
      </c>
      <c r="G35" s="3"/>
      <c r="H35" s="3"/>
      <c r="I35" s="3"/>
      <c r="J35" s="3" t="str">
        <f>IF(B35="","",'Рабочий протокол'!G31)</f>
        <v/>
      </c>
      <c r="K35" s="1" t="str">
        <f>IF('Рабочий протокол'!M31="","",'Рабочий протокол'!M31)</f>
        <v/>
      </c>
    </row>
    <row r="36" spans="1:11" ht="24" customHeight="1">
      <c r="A36" s="1">
        <v>29</v>
      </c>
      <c r="B36" s="4" t="str">
        <f>IF(COUNTIF('Рабочий протокол'!M$4:M$103,"?*")-COUNTIF('Рабочий протокол'!M$4:M$103,"OK")&gt;0,"",IF('Рабочий протокол'!M32="OK",'Рабочий протокол'!C32&amp;"",""))</f>
        <v/>
      </c>
      <c r="C36" s="3" t="str">
        <f>IF(B36="","",'Рабочий протокол'!L32)</f>
        <v/>
      </c>
      <c r="D36" s="3"/>
      <c r="E36" s="3"/>
      <c r="F36" s="3" t="str">
        <f>IF(B36="","",'Рабочий протокол'!K32)</f>
        <v/>
      </c>
      <c r="G36" s="3"/>
      <c r="H36" s="3"/>
      <c r="I36" s="3"/>
      <c r="J36" s="3" t="str">
        <f>IF(B36="","",'Рабочий протокол'!G32)</f>
        <v/>
      </c>
      <c r="K36" s="1" t="str">
        <f>IF('Рабочий протокол'!M32="","",'Рабочий протокол'!M32)</f>
        <v/>
      </c>
    </row>
    <row r="37" spans="1:11" ht="24" customHeight="1">
      <c r="A37" s="1">
        <v>30</v>
      </c>
      <c r="B37" s="4" t="str">
        <f>IF(COUNTIF('Рабочий протокол'!M$4:M$103,"?*")-COUNTIF('Рабочий протокол'!M$4:M$103,"OK")&gt;0,"",IF('Рабочий протокол'!M33="OK",'Рабочий протокол'!C33&amp;"",""))</f>
        <v/>
      </c>
      <c r="C37" s="3" t="str">
        <f>IF(B37="","",'Рабочий протокол'!L33)</f>
        <v/>
      </c>
      <c r="D37" s="3"/>
      <c r="E37" s="3"/>
      <c r="F37" s="3" t="str">
        <f>IF(B37="","",'Рабочий протокол'!K33)</f>
        <v/>
      </c>
      <c r="G37" s="3"/>
      <c r="H37" s="3"/>
      <c r="I37" s="3"/>
      <c r="J37" s="3" t="str">
        <f>IF(B37="","",'Рабочий протокол'!G33)</f>
        <v/>
      </c>
      <c r="K37" s="1" t="str">
        <f>IF('Рабочий протокол'!M33="","",'Рабочий протокол'!M33)</f>
        <v/>
      </c>
    </row>
    <row r="38" spans="1:11" ht="24" customHeight="1">
      <c r="A38" s="1">
        <v>31</v>
      </c>
      <c r="B38" s="4" t="str">
        <f>IF(COUNTIF('Рабочий протокол'!M$4:M$103,"?*")-COUNTIF('Рабочий протокол'!M$4:M$103,"OK")&gt;0,"",IF('Рабочий протокол'!M34="OK",'Рабочий протокол'!C34&amp;"",""))</f>
        <v/>
      </c>
      <c r="C38" s="3" t="str">
        <f>IF(B38="","",'Рабочий протокол'!L34)</f>
        <v/>
      </c>
      <c r="D38" s="3"/>
      <c r="E38" s="3"/>
      <c r="F38" s="3" t="str">
        <f>IF(B38="","",'Рабочий протокол'!K34)</f>
        <v/>
      </c>
      <c r="G38" s="3"/>
      <c r="H38" s="3"/>
      <c r="I38" s="3"/>
      <c r="J38" s="3" t="str">
        <f>IF(B38="","",'Рабочий протокол'!G34)</f>
        <v/>
      </c>
      <c r="K38" s="1" t="str">
        <f>IF('Рабочий протокол'!M34="","",'Рабочий протокол'!M34)</f>
        <v/>
      </c>
    </row>
    <row r="39" spans="1:11" ht="24" customHeight="1">
      <c r="A39" s="1">
        <v>32</v>
      </c>
      <c r="B39" s="4" t="str">
        <f>IF(COUNTIF('Рабочий протокол'!M$4:M$103,"?*")-COUNTIF('Рабочий протокол'!M$4:M$103,"OK")&gt;0,"",IF('Рабочий протокол'!M35="OK",'Рабочий протокол'!C35&amp;"",""))</f>
        <v/>
      </c>
      <c r="C39" s="3" t="str">
        <f>IF(B39="","",'Рабочий протокол'!L35)</f>
        <v/>
      </c>
      <c r="D39" s="3"/>
      <c r="E39" s="3"/>
      <c r="F39" s="3" t="str">
        <f>IF(B39="","",'Рабочий протокол'!K35)</f>
        <v/>
      </c>
      <c r="G39" s="3"/>
      <c r="H39" s="3"/>
      <c r="I39" s="3"/>
      <c r="J39" s="3" t="str">
        <f>IF(B39="","",'Рабочий протокол'!G35)</f>
        <v/>
      </c>
      <c r="K39" s="1" t="str">
        <f>IF('Рабочий протокол'!M35="","",'Рабочий протокол'!M35)</f>
        <v/>
      </c>
    </row>
    <row r="40" spans="1:11" ht="24" customHeight="1">
      <c r="A40" s="1">
        <v>33</v>
      </c>
      <c r="B40" s="4" t="str">
        <f>IF(COUNTIF('Рабочий протокол'!M$4:M$103,"?*")-COUNTIF('Рабочий протокол'!M$4:M$103,"OK")&gt;0,"",IF('Рабочий протокол'!M36="OK",'Рабочий протокол'!C36&amp;"",""))</f>
        <v/>
      </c>
      <c r="C40" s="3" t="str">
        <f>IF(B40="","",'Рабочий протокол'!L36)</f>
        <v/>
      </c>
      <c r="D40" s="3"/>
      <c r="E40" s="3"/>
      <c r="F40" s="3" t="str">
        <f>IF(B40="","",'Рабочий протокол'!K36)</f>
        <v/>
      </c>
      <c r="G40" s="3"/>
      <c r="H40" s="3"/>
      <c r="I40" s="3"/>
      <c r="J40" s="3" t="str">
        <f>IF(B40="","",'Рабочий протокол'!G36)</f>
        <v/>
      </c>
      <c r="K40" s="1" t="str">
        <f>IF('Рабочий протокол'!M36="","",'Рабочий протокол'!M36)</f>
        <v/>
      </c>
    </row>
    <row r="41" spans="1:11" ht="24" customHeight="1">
      <c r="A41" s="1">
        <v>34</v>
      </c>
      <c r="B41" s="4" t="str">
        <f>IF(COUNTIF('Рабочий протокол'!M$4:M$103,"?*")-COUNTIF('Рабочий протокол'!M$4:M$103,"OK")&gt;0,"",IF('Рабочий протокол'!M37="OK",'Рабочий протокол'!C37&amp;"",""))</f>
        <v/>
      </c>
      <c r="C41" s="3" t="str">
        <f>IF(B41="","",'Рабочий протокол'!L37)</f>
        <v/>
      </c>
      <c r="D41" s="3"/>
      <c r="E41" s="3"/>
      <c r="F41" s="3" t="str">
        <f>IF(B41="","",'Рабочий протокол'!K37)</f>
        <v/>
      </c>
      <c r="G41" s="3"/>
      <c r="H41" s="3"/>
      <c r="I41" s="3"/>
      <c r="J41" s="3" t="str">
        <f>IF(B41="","",'Рабочий протокол'!G37)</f>
        <v/>
      </c>
      <c r="K41" s="1" t="str">
        <f>IF('Рабочий протокол'!M37="","",'Рабочий протокол'!M37)</f>
        <v/>
      </c>
    </row>
    <row r="42" spans="1:11" ht="24" customHeight="1">
      <c r="A42" s="1">
        <v>35</v>
      </c>
      <c r="B42" s="4" t="str">
        <f>IF(COUNTIF('Рабочий протокол'!M$4:M$103,"?*")-COUNTIF('Рабочий протокол'!M$4:M$103,"OK")&gt;0,"",IF('Рабочий протокол'!M38="OK",'Рабочий протокол'!C38&amp;"",""))</f>
        <v/>
      </c>
      <c r="C42" s="3" t="str">
        <f>IF(B42="","",'Рабочий протокол'!L38)</f>
        <v/>
      </c>
      <c r="D42" s="3"/>
      <c r="E42" s="3"/>
      <c r="F42" s="3" t="str">
        <f>IF(B42="","",'Рабочий протокол'!K38)</f>
        <v/>
      </c>
      <c r="G42" s="3"/>
      <c r="H42" s="3"/>
      <c r="I42" s="3"/>
      <c r="J42" s="3" t="str">
        <f>IF(B42="","",'Рабочий протокол'!G38)</f>
        <v/>
      </c>
      <c r="K42" s="1" t="str">
        <f>IF('Рабочий протокол'!M38="","",'Рабочий протокол'!M38)</f>
        <v/>
      </c>
    </row>
    <row r="43" spans="1:11" ht="24" customHeight="1">
      <c r="A43" s="1">
        <v>36</v>
      </c>
      <c r="B43" s="4" t="str">
        <f>IF(COUNTIF('Рабочий протокол'!M$4:M$103,"?*")-COUNTIF('Рабочий протокол'!M$4:M$103,"OK")&gt;0,"",IF('Рабочий протокол'!M39="OK",'Рабочий протокол'!C39&amp;"",""))</f>
        <v/>
      </c>
      <c r="C43" s="3" t="str">
        <f>IF(B43="","",'Рабочий протокол'!L39)</f>
        <v/>
      </c>
      <c r="D43" s="3"/>
      <c r="E43" s="3"/>
      <c r="F43" s="3" t="str">
        <f>IF(B43="","",'Рабочий протокол'!K39)</f>
        <v/>
      </c>
      <c r="G43" s="3"/>
      <c r="H43" s="3"/>
      <c r="I43" s="3"/>
      <c r="J43" s="3" t="str">
        <f>IF(B43="","",'Рабочий протокол'!G39)</f>
        <v/>
      </c>
      <c r="K43" s="1" t="str">
        <f>IF('Рабочий протокол'!M39="","",'Рабочий протокол'!M39)</f>
        <v/>
      </c>
    </row>
    <row r="44" spans="1:11" ht="24" customHeight="1">
      <c r="A44" s="1">
        <v>37</v>
      </c>
      <c r="B44" s="4" t="str">
        <f>IF(COUNTIF('Рабочий протокол'!M$4:M$103,"?*")-COUNTIF('Рабочий протокол'!M$4:M$103,"OK")&gt;0,"",IF('Рабочий протокол'!M40="OK",'Рабочий протокол'!C40&amp;"",""))</f>
        <v/>
      </c>
      <c r="C44" s="3" t="str">
        <f>IF(B44="","",'Рабочий протокол'!L40)</f>
        <v/>
      </c>
      <c r="D44" s="3"/>
      <c r="E44" s="3"/>
      <c r="F44" s="3" t="str">
        <f>IF(B44="","",'Рабочий протокол'!K40)</f>
        <v/>
      </c>
      <c r="G44" s="3"/>
      <c r="H44" s="3"/>
      <c r="I44" s="3"/>
      <c r="J44" s="3" t="str">
        <f>IF(B44="","",'Рабочий протокол'!G40)</f>
        <v/>
      </c>
      <c r="K44" s="1" t="str">
        <f>IF('Рабочий протокол'!M40="","",'Рабочий протокол'!M40)</f>
        <v/>
      </c>
    </row>
    <row r="45" spans="1:11" ht="24" customHeight="1">
      <c r="A45" s="1">
        <v>38</v>
      </c>
      <c r="B45" s="4" t="str">
        <f>IF(COUNTIF('Рабочий протокол'!M$4:M$103,"?*")-COUNTIF('Рабочий протокол'!M$4:M$103,"OK")&gt;0,"",IF('Рабочий протокол'!M41="OK",'Рабочий протокол'!C41&amp;"",""))</f>
        <v/>
      </c>
      <c r="C45" s="3" t="str">
        <f>IF(B45="","",'Рабочий протокол'!L41)</f>
        <v/>
      </c>
      <c r="D45" s="3"/>
      <c r="E45" s="3"/>
      <c r="F45" s="3" t="str">
        <f>IF(B45="","",'Рабочий протокол'!K41)</f>
        <v/>
      </c>
      <c r="G45" s="3"/>
      <c r="H45" s="3"/>
      <c r="I45" s="3"/>
      <c r="J45" s="3" t="str">
        <f>IF(B45="","",'Рабочий протокол'!G41)</f>
        <v/>
      </c>
      <c r="K45" s="1" t="str">
        <f>IF('Рабочий протокол'!M41="","",'Рабочий протокол'!M41)</f>
        <v/>
      </c>
    </row>
    <row r="46" spans="1:11" ht="24" customHeight="1">
      <c r="A46" s="1">
        <v>39</v>
      </c>
      <c r="B46" s="4" t="str">
        <f>IF(COUNTIF('Рабочий протокол'!M$4:M$103,"?*")-COUNTIF('Рабочий протокол'!M$4:M$103,"OK")&gt;0,"",IF('Рабочий протокол'!M42="OK",'Рабочий протокол'!C42&amp;"",""))</f>
        <v/>
      </c>
      <c r="C46" s="3" t="str">
        <f>IF(B46="","",'Рабочий протокол'!L42)</f>
        <v/>
      </c>
      <c r="D46" s="3"/>
      <c r="E46" s="3"/>
      <c r="F46" s="3" t="str">
        <f>IF(B46="","",'Рабочий протокол'!K42)</f>
        <v/>
      </c>
      <c r="G46" s="3"/>
      <c r="H46" s="3"/>
      <c r="I46" s="3"/>
      <c r="J46" s="3" t="str">
        <f>IF(B46="","",'Рабочий протокол'!G42)</f>
        <v/>
      </c>
      <c r="K46" s="1" t="str">
        <f>IF('Рабочий протокол'!M42="","",'Рабочий протокол'!M42)</f>
        <v/>
      </c>
    </row>
    <row r="47" spans="1:11" ht="24" customHeight="1">
      <c r="A47" s="1">
        <v>40</v>
      </c>
      <c r="B47" s="4" t="str">
        <f>IF(COUNTIF('Рабочий протокол'!M$4:M$103,"?*")-COUNTIF('Рабочий протокол'!M$4:M$103,"OK")&gt;0,"",IF('Рабочий протокол'!M43="OK",'Рабочий протокол'!C43&amp;"",""))</f>
        <v/>
      </c>
      <c r="C47" s="3" t="str">
        <f>IF(B47="","",'Рабочий протокол'!L43)</f>
        <v/>
      </c>
      <c r="D47" s="3"/>
      <c r="E47" s="3"/>
      <c r="F47" s="3" t="str">
        <f>IF(B47="","",'Рабочий протокол'!K43)</f>
        <v/>
      </c>
      <c r="G47" s="3"/>
      <c r="H47" s="3"/>
      <c r="I47" s="3"/>
      <c r="J47" s="3" t="str">
        <f>IF(B47="","",'Рабочий протокол'!G43)</f>
        <v/>
      </c>
      <c r="K47" s="1" t="str">
        <f>IF('Рабочий протокол'!M43="","",'Рабочий протокол'!M43)</f>
        <v/>
      </c>
    </row>
    <row r="48" spans="1:11" ht="24" customHeight="1">
      <c r="A48" s="1">
        <v>41</v>
      </c>
      <c r="B48" s="4" t="str">
        <f>IF(COUNTIF('Рабочий протокол'!M$4:M$103,"?*")-COUNTIF('Рабочий протокол'!M$4:M$103,"OK")&gt;0,"",IF('Рабочий протокол'!M44="OK",'Рабочий протокол'!C44&amp;"",""))</f>
        <v/>
      </c>
      <c r="C48" s="3" t="str">
        <f>IF(B48="","",'Рабочий протокол'!L44)</f>
        <v/>
      </c>
      <c r="D48" s="3"/>
      <c r="E48" s="3"/>
      <c r="F48" s="3" t="str">
        <f>IF(B48="","",'Рабочий протокол'!K44)</f>
        <v/>
      </c>
      <c r="G48" s="3"/>
      <c r="H48" s="3"/>
      <c r="I48" s="3"/>
      <c r="J48" s="3" t="str">
        <f>IF(B48="","",'Рабочий протокол'!G44)</f>
        <v/>
      </c>
      <c r="K48" s="1" t="str">
        <f>IF('Рабочий протокол'!M44="","",'Рабочий протокол'!M44)</f>
        <v/>
      </c>
    </row>
    <row r="49" spans="1:11" ht="24" customHeight="1">
      <c r="A49" s="1">
        <v>42</v>
      </c>
      <c r="B49" s="4" t="str">
        <f>IF(COUNTIF('Рабочий протокол'!M$4:M$103,"?*")-COUNTIF('Рабочий протокол'!M$4:M$103,"OK")&gt;0,"",IF('Рабочий протокол'!M45="OK",'Рабочий протокол'!C45&amp;"",""))</f>
        <v/>
      </c>
      <c r="C49" s="3" t="str">
        <f>IF(B49="","",'Рабочий протокол'!L45)</f>
        <v/>
      </c>
      <c r="D49" s="3"/>
      <c r="E49" s="3"/>
      <c r="F49" s="3" t="str">
        <f>IF(B49="","",'Рабочий протокол'!K45)</f>
        <v/>
      </c>
      <c r="G49" s="3"/>
      <c r="H49" s="3"/>
      <c r="I49" s="3"/>
      <c r="J49" s="3" t="str">
        <f>IF(B49="","",'Рабочий протокол'!G45)</f>
        <v/>
      </c>
      <c r="K49" s="1" t="str">
        <f>IF('Рабочий протокол'!M45="","",'Рабочий протокол'!M45)</f>
        <v/>
      </c>
    </row>
    <row r="50" spans="1:11" ht="24" customHeight="1">
      <c r="A50" s="1">
        <v>43</v>
      </c>
      <c r="B50" s="4" t="str">
        <f>IF(COUNTIF('Рабочий протокол'!M$4:M$103,"?*")-COUNTIF('Рабочий протокол'!M$4:M$103,"OK")&gt;0,"",IF('Рабочий протокол'!M46="OK",'Рабочий протокол'!C46&amp;"",""))</f>
        <v/>
      </c>
      <c r="C50" s="3" t="str">
        <f>IF(B50="","",'Рабочий протокол'!L46)</f>
        <v/>
      </c>
      <c r="D50" s="3"/>
      <c r="E50" s="3"/>
      <c r="F50" s="3" t="str">
        <f>IF(B50="","",'Рабочий протокол'!K46)</f>
        <v/>
      </c>
      <c r="G50" s="3"/>
      <c r="H50" s="3"/>
      <c r="I50" s="3"/>
      <c r="J50" s="3" t="str">
        <f>IF(B50="","",'Рабочий протокол'!G46)</f>
        <v/>
      </c>
      <c r="K50" s="1" t="str">
        <f>IF('Рабочий протокол'!M46="","",'Рабочий протокол'!M46)</f>
        <v/>
      </c>
    </row>
    <row r="51" spans="1:11" ht="24" customHeight="1">
      <c r="A51" s="1">
        <v>44</v>
      </c>
      <c r="B51" s="4" t="str">
        <f>IF(COUNTIF('Рабочий протокол'!M$4:M$103,"?*")-COUNTIF('Рабочий протокол'!M$4:M$103,"OK")&gt;0,"",IF('Рабочий протокол'!M47="OK",'Рабочий протокол'!C47&amp;"",""))</f>
        <v/>
      </c>
      <c r="C51" s="3" t="str">
        <f>IF(B51="","",'Рабочий протокол'!L47)</f>
        <v/>
      </c>
      <c r="D51" s="3"/>
      <c r="E51" s="3"/>
      <c r="F51" s="3" t="str">
        <f>IF(B51="","",'Рабочий протокол'!K47)</f>
        <v/>
      </c>
      <c r="G51" s="3"/>
      <c r="H51" s="3"/>
      <c r="I51" s="3"/>
      <c r="J51" s="3" t="str">
        <f>IF(B51="","",'Рабочий протокол'!G47)</f>
        <v/>
      </c>
      <c r="K51" s="1" t="str">
        <f>IF('Рабочий протокол'!M47="","",'Рабочий протокол'!M47)</f>
        <v/>
      </c>
    </row>
    <row r="52" spans="1:11" ht="24" customHeight="1">
      <c r="A52" s="1">
        <v>45</v>
      </c>
      <c r="B52" s="4" t="str">
        <f>IF(COUNTIF('Рабочий протокол'!M$4:M$103,"?*")-COUNTIF('Рабочий протокол'!M$4:M$103,"OK")&gt;0,"",IF('Рабочий протокол'!M48="OK",'Рабочий протокол'!C48&amp;"",""))</f>
        <v/>
      </c>
      <c r="C52" s="3" t="str">
        <f>IF(B52="","",'Рабочий протокол'!L48)</f>
        <v/>
      </c>
      <c r="D52" s="3"/>
      <c r="E52" s="3"/>
      <c r="F52" s="3" t="str">
        <f>IF(B52="","",'Рабочий протокол'!K48)</f>
        <v/>
      </c>
      <c r="G52" s="3"/>
      <c r="H52" s="3"/>
      <c r="I52" s="3"/>
      <c r="J52" s="3" t="str">
        <f>IF(B52="","",'Рабочий протокол'!G48)</f>
        <v/>
      </c>
      <c r="K52" s="1" t="str">
        <f>IF('Рабочий протокол'!M48="","",'Рабочий протокол'!M48)</f>
        <v/>
      </c>
    </row>
    <row r="53" spans="1:11" ht="24" customHeight="1">
      <c r="A53" s="1">
        <v>46</v>
      </c>
      <c r="B53" s="4" t="str">
        <f>IF(COUNTIF('Рабочий протокол'!M$4:M$103,"?*")-COUNTIF('Рабочий протокол'!M$4:M$103,"OK")&gt;0,"",IF('Рабочий протокол'!M49="OK",'Рабочий протокол'!C49&amp;"",""))</f>
        <v/>
      </c>
      <c r="C53" s="3" t="str">
        <f>IF(B53="","",'Рабочий протокол'!L49)</f>
        <v/>
      </c>
      <c r="D53" s="3"/>
      <c r="E53" s="3"/>
      <c r="F53" s="3" t="str">
        <f>IF(B53="","",'Рабочий протокол'!K49)</f>
        <v/>
      </c>
      <c r="G53" s="3"/>
      <c r="H53" s="3"/>
      <c r="I53" s="3"/>
      <c r="J53" s="3" t="str">
        <f>IF(B53="","",'Рабочий протокол'!G49)</f>
        <v/>
      </c>
      <c r="K53" s="1" t="str">
        <f>IF('Рабочий протокол'!M49="","",'Рабочий протокол'!M49)</f>
        <v/>
      </c>
    </row>
    <row r="54" spans="1:11" ht="24" customHeight="1">
      <c r="A54" s="1">
        <v>47</v>
      </c>
      <c r="B54" s="4" t="str">
        <f>IF(COUNTIF('Рабочий протокол'!M$4:M$103,"?*")-COUNTIF('Рабочий протокол'!M$4:M$103,"OK")&gt;0,"",IF('Рабочий протокол'!M50="OK",'Рабочий протокол'!C50&amp;"",""))</f>
        <v/>
      </c>
      <c r="C54" s="3" t="str">
        <f>IF(B54="","",'Рабочий протокол'!L50)</f>
        <v/>
      </c>
      <c r="D54" s="3"/>
      <c r="E54" s="3"/>
      <c r="F54" s="3" t="str">
        <f>IF(B54="","",'Рабочий протокол'!K50)</f>
        <v/>
      </c>
      <c r="G54" s="3"/>
      <c r="H54" s="3"/>
      <c r="I54" s="3"/>
      <c r="J54" s="3" t="str">
        <f>IF(B54="","",'Рабочий протокол'!G50)</f>
        <v/>
      </c>
      <c r="K54" s="1" t="str">
        <f>IF('Рабочий протокол'!M50="","",'Рабочий протокол'!M50)</f>
        <v/>
      </c>
    </row>
    <row r="55" spans="1:11" ht="24" customHeight="1">
      <c r="A55" s="1">
        <v>48</v>
      </c>
      <c r="B55" s="4" t="str">
        <f>IF(COUNTIF('Рабочий протокол'!M$4:M$103,"?*")-COUNTIF('Рабочий протокол'!M$4:M$103,"OK")&gt;0,"",IF('Рабочий протокол'!M51="OK",'Рабочий протокол'!C51&amp;"",""))</f>
        <v/>
      </c>
      <c r="C55" s="3" t="str">
        <f>IF(B55="","",'Рабочий протокол'!L51)</f>
        <v/>
      </c>
      <c r="D55" s="3"/>
      <c r="E55" s="3"/>
      <c r="F55" s="3" t="str">
        <f>IF(B55="","",'Рабочий протокол'!K51)</f>
        <v/>
      </c>
      <c r="G55" s="3"/>
      <c r="H55" s="3"/>
      <c r="I55" s="3"/>
      <c r="J55" s="3" t="str">
        <f>IF(B55="","",'Рабочий протокол'!G51)</f>
        <v/>
      </c>
      <c r="K55" s="1" t="str">
        <f>IF('Рабочий протокол'!M51="","",'Рабочий протокол'!M51)</f>
        <v/>
      </c>
    </row>
    <row r="56" spans="1:11" ht="24" customHeight="1">
      <c r="A56" s="1">
        <v>49</v>
      </c>
      <c r="B56" s="4" t="str">
        <f>IF(COUNTIF('Рабочий протокол'!M$4:M$103,"?*")-COUNTIF('Рабочий протокол'!M$4:M$103,"OK")&gt;0,"",IF('Рабочий протокол'!M52="OK",'Рабочий протокол'!C52&amp;"",""))</f>
        <v/>
      </c>
      <c r="C56" s="3" t="str">
        <f>IF(B56="","",'Рабочий протокол'!L52)</f>
        <v/>
      </c>
      <c r="D56" s="3"/>
      <c r="E56" s="3"/>
      <c r="F56" s="3" t="str">
        <f>IF(B56="","",'Рабочий протокол'!K52)</f>
        <v/>
      </c>
      <c r="G56" s="3"/>
      <c r="H56" s="3"/>
      <c r="I56" s="3"/>
      <c r="J56" s="3" t="str">
        <f>IF(B56="","",'Рабочий протокол'!G52)</f>
        <v/>
      </c>
      <c r="K56" s="1" t="str">
        <f>IF('Рабочий протокол'!M52="","",'Рабочий протокол'!M52)</f>
        <v/>
      </c>
    </row>
    <row r="57" spans="1:11" ht="24" customHeight="1">
      <c r="A57" s="1">
        <v>50</v>
      </c>
      <c r="B57" s="4" t="str">
        <f>IF(COUNTIF('Рабочий протокол'!M$4:M$103,"?*")-COUNTIF('Рабочий протокол'!M$4:M$103,"OK")&gt;0,"",IF('Рабочий протокол'!M53="OK",'Рабочий протокол'!C53&amp;"",""))</f>
        <v/>
      </c>
      <c r="C57" s="3" t="str">
        <f>IF(B57="","",'Рабочий протокол'!L53)</f>
        <v/>
      </c>
      <c r="D57" s="3"/>
      <c r="E57" s="3"/>
      <c r="F57" s="3" t="str">
        <f>IF(B57="","",'Рабочий протокол'!K53)</f>
        <v/>
      </c>
      <c r="G57" s="3"/>
      <c r="H57" s="3"/>
      <c r="I57" s="3"/>
      <c r="J57" s="3" t="str">
        <f>IF(B57="","",'Рабочий протокол'!G53)</f>
        <v/>
      </c>
      <c r="K57" s="1" t="str">
        <f>IF('Рабочий протокол'!M53="","",'Рабочий протокол'!M53)</f>
        <v/>
      </c>
    </row>
    <row r="58" spans="1:11" ht="24" customHeight="1">
      <c r="A58" s="1">
        <v>51</v>
      </c>
      <c r="B58" s="4" t="str">
        <f>IF(COUNTIF('Рабочий протокол'!M$4:M$103,"?*")-COUNTIF('Рабочий протокол'!M$4:M$103,"OK")&gt;0,"",IF('Рабочий протокол'!M54="OK",'Рабочий протокол'!C54&amp;"",""))</f>
        <v/>
      </c>
      <c r="C58" s="3" t="str">
        <f>IF(B58="","",'Рабочий протокол'!L54)</f>
        <v/>
      </c>
      <c r="D58" s="3"/>
      <c r="E58" s="3"/>
      <c r="F58" s="3" t="str">
        <f>IF(B58="","",'Рабочий протокол'!K54)</f>
        <v/>
      </c>
      <c r="G58" s="3"/>
      <c r="H58" s="3"/>
      <c r="I58" s="3"/>
      <c r="J58" s="3" t="str">
        <f>IF(B58="","",'Рабочий протокол'!G54)</f>
        <v/>
      </c>
      <c r="K58" s="1" t="str">
        <f>IF('Рабочий протокол'!M54="","",'Рабочий протокол'!M54)</f>
        <v/>
      </c>
    </row>
    <row r="59" spans="1:11" ht="24" customHeight="1">
      <c r="A59" s="1">
        <v>52</v>
      </c>
      <c r="B59" s="4" t="str">
        <f>IF(COUNTIF('Рабочий протокол'!M$4:M$103,"?*")-COUNTIF('Рабочий протокол'!M$4:M$103,"OK")&gt;0,"",IF('Рабочий протокол'!M55="OK",'Рабочий протокол'!C55&amp;"",""))</f>
        <v/>
      </c>
      <c r="C59" s="3" t="str">
        <f>IF(B59="","",'Рабочий протокол'!L55)</f>
        <v/>
      </c>
      <c r="D59" s="3"/>
      <c r="E59" s="3"/>
      <c r="F59" s="3" t="str">
        <f>IF(B59="","",'Рабочий протокол'!K55)</f>
        <v/>
      </c>
      <c r="G59" s="3"/>
      <c r="H59" s="3"/>
      <c r="I59" s="3"/>
      <c r="J59" s="3" t="str">
        <f>IF(B59="","",'Рабочий протокол'!G55)</f>
        <v/>
      </c>
      <c r="K59" s="1" t="str">
        <f>IF('Рабочий протокол'!M55="","",'Рабочий протокол'!M55)</f>
        <v/>
      </c>
    </row>
    <row r="60" spans="1:11" ht="24" customHeight="1">
      <c r="A60" s="1">
        <v>53</v>
      </c>
      <c r="B60" s="4" t="str">
        <f>IF(COUNTIF('Рабочий протокол'!M$4:M$103,"?*")-COUNTIF('Рабочий протокол'!M$4:M$103,"OK")&gt;0,"",IF('Рабочий протокол'!M56="OK",'Рабочий протокол'!C56&amp;"",""))</f>
        <v/>
      </c>
      <c r="C60" s="3" t="str">
        <f>IF(B60="","",'Рабочий протокол'!L56)</f>
        <v/>
      </c>
      <c r="D60" s="3"/>
      <c r="E60" s="3"/>
      <c r="F60" s="3" t="str">
        <f>IF(B60="","",'Рабочий протокол'!K56)</f>
        <v/>
      </c>
      <c r="G60" s="3"/>
      <c r="H60" s="3"/>
      <c r="I60" s="3"/>
      <c r="J60" s="3" t="str">
        <f>IF(B60="","",'Рабочий протокол'!G56)</f>
        <v/>
      </c>
      <c r="K60" s="1" t="str">
        <f>IF('Рабочий протокол'!M56="","",'Рабочий протокол'!M56)</f>
        <v/>
      </c>
    </row>
    <row r="61" spans="1:11" ht="24" customHeight="1">
      <c r="A61" s="1">
        <v>54</v>
      </c>
      <c r="B61" s="4" t="str">
        <f>IF(COUNTIF('Рабочий протокол'!M$4:M$103,"?*")-COUNTIF('Рабочий протокол'!M$4:M$103,"OK")&gt;0,"",IF('Рабочий протокол'!M57="OK",'Рабочий протокол'!C57&amp;"",""))</f>
        <v/>
      </c>
      <c r="C61" s="3" t="str">
        <f>IF(B61="","",'Рабочий протокол'!L57)</f>
        <v/>
      </c>
      <c r="D61" s="3"/>
      <c r="E61" s="3"/>
      <c r="F61" s="3" t="str">
        <f>IF(B61="","",'Рабочий протокол'!K57)</f>
        <v/>
      </c>
      <c r="G61" s="3"/>
      <c r="H61" s="3"/>
      <c r="I61" s="3"/>
      <c r="J61" s="3" t="str">
        <f>IF(B61="","",'Рабочий протокол'!G57)</f>
        <v/>
      </c>
      <c r="K61" s="1" t="str">
        <f>IF('Рабочий протокол'!M57="","",'Рабочий протокол'!M57)</f>
        <v/>
      </c>
    </row>
    <row r="62" spans="1:11" ht="24" customHeight="1">
      <c r="A62" s="1">
        <v>55</v>
      </c>
      <c r="B62" s="4" t="str">
        <f>IF(COUNTIF('Рабочий протокол'!M$4:M$103,"?*")-COUNTIF('Рабочий протокол'!M$4:M$103,"OK")&gt;0,"",IF('Рабочий протокол'!M58="OK",'Рабочий протокол'!C58&amp;"",""))</f>
        <v/>
      </c>
      <c r="C62" s="3" t="str">
        <f>IF(B62="","",'Рабочий протокол'!L58)</f>
        <v/>
      </c>
      <c r="D62" s="3"/>
      <c r="E62" s="3"/>
      <c r="F62" s="3" t="str">
        <f>IF(B62="","",'Рабочий протокол'!K58)</f>
        <v/>
      </c>
      <c r="G62" s="3"/>
      <c r="H62" s="3"/>
      <c r="I62" s="3"/>
      <c r="J62" s="3" t="str">
        <f>IF(B62="","",'Рабочий протокол'!G58)</f>
        <v/>
      </c>
      <c r="K62" s="1" t="str">
        <f>IF('Рабочий протокол'!M58="","",'Рабочий протокол'!M58)</f>
        <v/>
      </c>
    </row>
    <row r="63" spans="1:11" ht="24" customHeight="1">
      <c r="A63" s="1">
        <v>56</v>
      </c>
      <c r="B63" s="4" t="str">
        <f>IF(COUNTIF('Рабочий протокол'!M$4:M$103,"?*")-COUNTIF('Рабочий протокол'!M$4:M$103,"OK")&gt;0,"",IF('Рабочий протокол'!M59="OK",'Рабочий протокол'!C59&amp;"",""))</f>
        <v/>
      </c>
      <c r="C63" s="3" t="str">
        <f>IF(B63="","",'Рабочий протокол'!L59)</f>
        <v/>
      </c>
      <c r="D63" s="3"/>
      <c r="E63" s="3"/>
      <c r="F63" s="3" t="str">
        <f>IF(B63="","",'Рабочий протокол'!K59)</f>
        <v/>
      </c>
      <c r="G63" s="3"/>
      <c r="H63" s="3"/>
      <c r="I63" s="3"/>
      <c r="J63" s="3" t="str">
        <f>IF(B63="","",'Рабочий протокол'!G59)</f>
        <v/>
      </c>
      <c r="K63" s="1" t="str">
        <f>IF('Рабочий протокол'!M59="","",'Рабочий протокол'!M59)</f>
        <v/>
      </c>
    </row>
    <row r="64" spans="1:11" ht="24" customHeight="1">
      <c r="A64" s="1">
        <v>57</v>
      </c>
      <c r="B64" s="4" t="str">
        <f>IF(COUNTIF('Рабочий протокол'!M$4:M$103,"?*")-COUNTIF('Рабочий протокол'!M$4:M$103,"OK")&gt;0,"",IF('Рабочий протокол'!M60="OK",'Рабочий протокол'!C60&amp;"",""))</f>
        <v/>
      </c>
      <c r="C64" s="3" t="str">
        <f>IF(B64="","",'Рабочий протокол'!L60)</f>
        <v/>
      </c>
      <c r="D64" s="3"/>
      <c r="E64" s="3"/>
      <c r="F64" s="3" t="str">
        <f>IF(B64="","",'Рабочий протокол'!K60)</f>
        <v/>
      </c>
      <c r="G64" s="3"/>
      <c r="H64" s="3"/>
      <c r="I64" s="3"/>
      <c r="J64" s="3" t="str">
        <f>IF(B64="","",'Рабочий протокол'!G60)</f>
        <v/>
      </c>
      <c r="K64" s="1" t="str">
        <f>IF('Рабочий протокол'!M60="","",'Рабочий протокол'!M60)</f>
        <v/>
      </c>
    </row>
    <row r="65" spans="1:11" ht="24" customHeight="1">
      <c r="A65" s="1">
        <v>58</v>
      </c>
      <c r="B65" s="4" t="str">
        <f>IF(COUNTIF('Рабочий протокол'!M$4:M$103,"?*")-COUNTIF('Рабочий протокол'!M$4:M$103,"OK")&gt;0,"",IF('Рабочий протокол'!M61="OK",'Рабочий протокол'!C61&amp;"",""))</f>
        <v/>
      </c>
      <c r="C65" s="3" t="str">
        <f>IF(B65="","",'Рабочий протокол'!L61)</f>
        <v/>
      </c>
      <c r="D65" s="3"/>
      <c r="E65" s="3"/>
      <c r="F65" s="3" t="str">
        <f>IF(B65="","",'Рабочий протокол'!K61)</f>
        <v/>
      </c>
      <c r="G65" s="3"/>
      <c r="H65" s="3"/>
      <c r="I65" s="3"/>
      <c r="J65" s="3" t="str">
        <f>IF(B65="","",'Рабочий протокол'!G61)</f>
        <v/>
      </c>
      <c r="K65" s="1" t="str">
        <f>IF('Рабочий протокол'!M61="","",'Рабочий протокол'!M61)</f>
        <v/>
      </c>
    </row>
    <row r="66" spans="1:11" ht="24" customHeight="1">
      <c r="A66" s="1">
        <v>59</v>
      </c>
      <c r="B66" s="4" t="str">
        <f>IF(COUNTIF('Рабочий протокол'!M$4:M$103,"?*")-COUNTIF('Рабочий протокол'!M$4:M$103,"OK")&gt;0,"",IF('Рабочий протокол'!M62="OK",'Рабочий протокол'!C62&amp;"",""))</f>
        <v/>
      </c>
      <c r="C66" s="3" t="str">
        <f>IF(B66="","",'Рабочий протокол'!L62)</f>
        <v/>
      </c>
      <c r="D66" s="3"/>
      <c r="E66" s="3"/>
      <c r="F66" s="3" t="str">
        <f>IF(B66="","",'Рабочий протокол'!K62)</f>
        <v/>
      </c>
      <c r="G66" s="3"/>
      <c r="H66" s="3"/>
      <c r="I66" s="3"/>
      <c r="J66" s="3" t="str">
        <f>IF(B66="","",'Рабочий протокол'!G62)</f>
        <v/>
      </c>
      <c r="K66" s="1" t="str">
        <f>IF('Рабочий протокол'!M62="","",'Рабочий протокол'!M62)</f>
        <v/>
      </c>
    </row>
    <row r="67" spans="1:11" ht="24" customHeight="1">
      <c r="A67" s="1">
        <v>60</v>
      </c>
      <c r="B67" s="4" t="str">
        <f>IF(COUNTIF('Рабочий протокол'!M$4:M$103,"?*")-COUNTIF('Рабочий протокол'!M$4:M$103,"OK")&gt;0,"",IF('Рабочий протокол'!M63="OK",'Рабочий протокол'!C63&amp;"",""))</f>
        <v/>
      </c>
      <c r="C67" s="3" t="str">
        <f>IF(B67="","",'Рабочий протокол'!L63)</f>
        <v/>
      </c>
      <c r="D67" s="3"/>
      <c r="E67" s="3"/>
      <c r="F67" s="3" t="str">
        <f>IF(B67="","",'Рабочий протокол'!K63)</f>
        <v/>
      </c>
      <c r="G67" s="3"/>
      <c r="H67" s="3"/>
      <c r="I67" s="3"/>
      <c r="J67" s="3" t="str">
        <f>IF(B67="","",'Рабочий протокол'!G63)</f>
        <v/>
      </c>
      <c r="K67" s="1" t="str">
        <f>IF('Рабочий протокол'!M63="","",'Рабочий протокол'!M63)</f>
        <v/>
      </c>
    </row>
    <row r="68" spans="1:11" ht="24" customHeight="1">
      <c r="A68" s="1">
        <v>61</v>
      </c>
      <c r="B68" s="4" t="str">
        <f>IF(COUNTIF('Рабочий протокол'!M$4:M$103,"?*")-COUNTIF('Рабочий протокол'!M$4:M$103,"OK")&gt;0,"",IF('Рабочий протокол'!M64="OK",'Рабочий протокол'!C64&amp;"",""))</f>
        <v/>
      </c>
      <c r="C68" s="3" t="str">
        <f>IF(B68="","",'Рабочий протокол'!L64)</f>
        <v/>
      </c>
      <c r="D68" s="3"/>
      <c r="E68" s="3"/>
      <c r="F68" s="3" t="str">
        <f>IF(B68="","",'Рабочий протокол'!K64)</f>
        <v/>
      </c>
      <c r="G68" s="3"/>
      <c r="H68" s="3"/>
      <c r="I68" s="3"/>
      <c r="J68" s="3" t="str">
        <f>IF(B68="","",'Рабочий протокол'!G64)</f>
        <v/>
      </c>
      <c r="K68" s="1" t="str">
        <f>IF('Рабочий протокол'!M64="","",'Рабочий протокол'!M64)</f>
        <v/>
      </c>
    </row>
    <row r="69" spans="1:11" ht="24" customHeight="1">
      <c r="A69" s="1">
        <v>62</v>
      </c>
      <c r="B69" s="4" t="str">
        <f>IF(COUNTIF('Рабочий протокол'!M$4:M$103,"?*")-COUNTIF('Рабочий протокол'!M$4:M$103,"OK")&gt;0,"",IF('Рабочий протокол'!M65="OK",'Рабочий протокол'!C65&amp;"",""))</f>
        <v/>
      </c>
      <c r="C69" s="3" t="str">
        <f>IF(B69="","",'Рабочий протокол'!L65)</f>
        <v/>
      </c>
      <c r="D69" s="3"/>
      <c r="E69" s="3"/>
      <c r="F69" s="3" t="str">
        <f>IF(B69="","",'Рабочий протокол'!K65)</f>
        <v/>
      </c>
      <c r="G69" s="3"/>
      <c r="H69" s="3"/>
      <c r="I69" s="3"/>
      <c r="J69" s="3" t="str">
        <f>IF(B69="","",'Рабочий протокол'!G65)</f>
        <v/>
      </c>
      <c r="K69" s="1" t="str">
        <f>IF('Рабочий протокол'!M65="","",'Рабочий протокол'!M65)</f>
        <v/>
      </c>
    </row>
    <row r="70" spans="1:11" ht="24" customHeight="1">
      <c r="A70" s="1">
        <v>63</v>
      </c>
      <c r="B70" s="4" t="str">
        <f>IF(COUNTIF('Рабочий протокол'!M$4:M$103,"?*")-COUNTIF('Рабочий протокол'!M$4:M$103,"OK")&gt;0,"",IF('Рабочий протокол'!M66="OK",'Рабочий протокол'!C66&amp;"",""))</f>
        <v/>
      </c>
      <c r="C70" s="3" t="str">
        <f>IF(B70="","",'Рабочий протокол'!L66)</f>
        <v/>
      </c>
      <c r="D70" s="3"/>
      <c r="E70" s="3"/>
      <c r="F70" s="3" t="str">
        <f>IF(B70="","",'Рабочий протокол'!K66)</f>
        <v/>
      </c>
      <c r="G70" s="3"/>
      <c r="H70" s="3"/>
      <c r="I70" s="3"/>
      <c r="J70" s="3" t="str">
        <f>IF(B70="","",'Рабочий протокол'!G66)</f>
        <v/>
      </c>
      <c r="K70" s="1" t="str">
        <f>IF('Рабочий протокол'!M66="","",'Рабочий протокол'!M66)</f>
        <v/>
      </c>
    </row>
    <row r="71" spans="1:11" ht="24" customHeight="1">
      <c r="A71" s="1">
        <v>64</v>
      </c>
      <c r="B71" s="4" t="str">
        <f>IF(COUNTIF('Рабочий протокол'!M$4:M$103,"?*")-COUNTIF('Рабочий протокол'!M$4:M$103,"OK")&gt;0,"",IF('Рабочий протокол'!M67="OK",'Рабочий протокол'!C67&amp;"",""))</f>
        <v/>
      </c>
      <c r="C71" s="3" t="str">
        <f>IF(B71="","",'Рабочий протокол'!L67)</f>
        <v/>
      </c>
      <c r="D71" s="3"/>
      <c r="E71" s="3"/>
      <c r="F71" s="3" t="str">
        <f>IF(B71="","",'Рабочий протокол'!K67)</f>
        <v/>
      </c>
      <c r="G71" s="3"/>
      <c r="H71" s="3"/>
      <c r="I71" s="3"/>
      <c r="J71" s="3" t="str">
        <f>IF(B71="","",'Рабочий протокол'!G67)</f>
        <v/>
      </c>
      <c r="K71" s="1" t="str">
        <f>IF('Рабочий протокол'!M67="","",'Рабочий протокол'!M67)</f>
        <v/>
      </c>
    </row>
    <row r="72" spans="1:11" ht="24" customHeight="1">
      <c r="A72" s="1">
        <v>65</v>
      </c>
      <c r="B72" s="4" t="str">
        <f>IF(COUNTIF('Рабочий протокол'!M$4:M$103,"?*")-COUNTIF('Рабочий протокол'!M$4:M$103,"OK")&gt;0,"",IF('Рабочий протокол'!M68="OK",'Рабочий протокол'!C68&amp;"",""))</f>
        <v/>
      </c>
      <c r="C72" s="3" t="str">
        <f>IF(B72="","",'Рабочий протокол'!L68)</f>
        <v/>
      </c>
      <c r="D72" s="3"/>
      <c r="E72" s="3"/>
      <c r="F72" s="3" t="str">
        <f>IF(B72="","",'Рабочий протокол'!K68)</f>
        <v/>
      </c>
      <c r="G72" s="3"/>
      <c r="H72" s="3"/>
      <c r="I72" s="3"/>
      <c r="J72" s="3" t="str">
        <f>IF(B72="","",'Рабочий протокол'!G68)</f>
        <v/>
      </c>
      <c r="K72" s="1" t="str">
        <f>IF('Рабочий протокол'!M68="","",'Рабочий протокол'!M68)</f>
        <v/>
      </c>
    </row>
    <row r="73" spans="1:11" ht="24" customHeight="1">
      <c r="A73" s="1">
        <v>66</v>
      </c>
      <c r="B73" s="4" t="str">
        <f>IF(COUNTIF('Рабочий протокол'!M$4:M$103,"?*")-COUNTIF('Рабочий протокол'!M$4:M$103,"OK")&gt;0,"",IF('Рабочий протокол'!M69="OK",'Рабочий протокол'!C69&amp;"",""))</f>
        <v/>
      </c>
      <c r="C73" s="3" t="str">
        <f>IF(B73="","",'Рабочий протокол'!L69)</f>
        <v/>
      </c>
      <c r="D73" s="3"/>
      <c r="E73" s="3"/>
      <c r="F73" s="3" t="str">
        <f>IF(B73="","",'Рабочий протокол'!K69)</f>
        <v/>
      </c>
      <c r="G73" s="3"/>
      <c r="H73" s="3"/>
      <c r="I73" s="3"/>
      <c r="J73" s="3" t="str">
        <f>IF(B73="","",'Рабочий протокол'!G69)</f>
        <v/>
      </c>
      <c r="K73" s="1" t="str">
        <f>IF('Рабочий протокол'!M69="","",'Рабочий протокол'!M69)</f>
        <v/>
      </c>
    </row>
    <row r="74" spans="1:11" ht="24" customHeight="1">
      <c r="A74" s="1">
        <v>67</v>
      </c>
      <c r="B74" s="4" t="str">
        <f>IF(COUNTIF('Рабочий протокол'!M$4:M$103,"?*")-COUNTIF('Рабочий протокол'!M$4:M$103,"OK")&gt;0,"",IF('Рабочий протокол'!M70="OK",'Рабочий протокол'!C70&amp;"",""))</f>
        <v/>
      </c>
      <c r="C74" s="3" t="str">
        <f>IF(B74="","",'Рабочий протокол'!L70)</f>
        <v/>
      </c>
      <c r="D74" s="3"/>
      <c r="E74" s="3"/>
      <c r="F74" s="3" t="str">
        <f>IF(B74="","",'Рабочий протокол'!K70)</f>
        <v/>
      </c>
      <c r="G74" s="3"/>
      <c r="H74" s="3"/>
      <c r="I74" s="3"/>
      <c r="J74" s="3" t="str">
        <f>IF(B74="","",'Рабочий протокол'!G70)</f>
        <v/>
      </c>
      <c r="K74" s="1" t="str">
        <f>IF('Рабочий протокол'!M70="","",'Рабочий протокол'!M70)</f>
        <v/>
      </c>
    </row>
    <row r="75" spans="1:11" ht="24" customHeight="1">
      <c r="A75" s="1">
        <v>68</v>
      </c>
      <c r="B75" s="4" t="str">
        <f>IF(COUNTIF('Рабочий протокол'!M$4:M$103,"?*")-COUNTIF('Рабочий протокол'!M$4:M$103,"OK")&gt;0,"",IF('Рабочий протокол'!M71="OK",'Рабочий протокол'!C71&amp;"",""))</f>
        <v/>
      </c>
      <c r="C75" s="3" t="str">
        <f>IF(B75="","",'Рабочий протокол'!L71)</f>
        <v/>
      </c>
      <c r="D75" s="3"/>
      <c r="E75" s="3"/>
      <c r="F75" s="3" t="str">
        <f>IF(B75="","",'Рабочий протокол'!K71)</f>
        <v/>
      </c>
      <c r="G75" s="3"/>
      <c r="H75" s="3"/>
      <c r="I75" s="3"/>
      <c r="J75" s="3" t="str">
        <f>IF(B75="","",'Рабочий протокол'!G71)</f>
        <v/>
      </c>
      <c r="K75" s="1" t="str">
        <f>IF('Рабочий протокол'!M71="","",'Рабочий протокол'!M71)</f>
        <v/>
      </c>
    </row>
    <row r="76" spans="1:11" ht="24" customHeight="1">
      <c r="A76" s="1">
        <v>69</v>
      </c>
      <c r="B76" s="4" t="str">
        <f>IF(COUNTIF('Рабочий протокол'!M$4:M$103,"?*")-COUNTIF('Рабочий протокол'!M$4:M$103,"OK")&gt;0,"",IF('Рабочий протокол'!M72="OK",'Рабочий протокол'!C72&amp;"",""))</f>
        <v/>
      </c>
      <c r="C76" s="3" t="str">
        <f>IF(B76="","",'Рабочий протокол'!L72)</f>
        <v/>
      </c>
      <c r="D76" s="3"/>
      <c r="E76" s="3"/>
      <c r="F76" s="3" t="str">
        <f>IF(B76="","",'Рабочий протокол'!K72)</f>
        <v/>
      </c>
      <c r="G76" s="3"/>
      <c r="H76" s="3"/>
      <c r="I76" s="3"/>
      <c r="J76" s="3" t="str">
        <f>IF(B76="","",'Рабочий протокол'!G72)</f>
        <v/>
      </c>
      <c r="K76" s="1" t="str">
        <f>IF('Рабочий протокол'!M72="","",'Рабочий протокол'!M72)</f>
        <v/>
      </c>
    </row>
    <row r="77" spans="1:11" ht="24" customHeight="1">
      <c r="A77" s="1">
        <v>70</v>
      </c>
      <c r="B77" s="4" t="str">
        <f>IF(COUNTIF('Рабочий протокол'!M$4:M$103,"?*")-COUNTIF('Рабочий протокол'!M$4:M$103,"OK")&gt;0,"",IF('Рабочий протокол'!M73="OK",'Рабочий протокол'!C73&amp;"",""))</f>
        <v/>
      </c>
      <c r="C77" s="3" t="str">
        <f>IF(B77="","",'Рабочий протокол'!L73)</f>
        <v/>
      </c>
      <c r="D77" s="3"/>
      <c r="E77" s="3"/>
      <c r="F77" s="3" t="str">
        <f>IF(B77="","",'Рабочий протокол'!K73)</f>
        <v/>
      </c>
      <c r="G77" s="3"/>
      <c r="H77" s="3"/>
      <c r="I77" s="3"/>
      <c r="J77" s="3" t="str">
        <f>IF(B77="","",'Рабочий протокол'!G73)</f>
        <v/>
      </c>
      <c r="K77" s="1" t="str">
        <f>IF('Рабочий протокол'!M73="","",'Рабочий протокол'!M73)</f>
        <v/>
      </c>
    </row>
    <row r="78" spans="1:11" ht="24" customHeight="1">
      <c r="A78" s="1">
        <v>71</v>
      </c>
      <c r="B78" s="4" t="str">
        <f>IF(COUNTIF('Рабочий протокол'!M$4:M$103,"?*")-COUNTIF('Рабочий протокол'!M$4:M$103,"OK")&gt;0,"",IF('Рабочий протокол'!M74="OK",'Рабочий протокол'!C74&amp;"",""))</f>
        <v/>
      </c>
      <c r="C78" s="3" t="str">
        <f>IF(B78="","",'Рабочий протокол'!L74)</f>
        <v/>
      </c>
      <c r="D78" s="3"/>
      <c r="E78" s="3"/>
      <c r="F78" s="3" t="str">
        <f>IF(B78="","",'Рабочий протокол'!K74)</f>
        <v/>
      </c>
      <c r="G78" s="3"/>
      <c r="H78" s="3"/>
      <c r="I78" s="3"/>
      <c r="J78" s="3" t="str">
        <f>IF(B78="","",'Рабочий протокол'!G74)</f>
        <v/>
      </c>
      <c r="K78" s="1" t="str">
        <f>IF('Рабочий протокол'!M74="","",'Рабочий протокол'!M74)</f>
        <v/>
      </c>
    </row>
    <row r="79" spans="1:11" ht="24" customHeight="1">
      <c r="A79" s="1">
        <v>72</v>
      </c>
      <c r="B79" s="4" t="str">
        <f>IF(COUNTIF('Рабочий протокол'!M$4:M$103,"?*")-COUNTIF('Рабочий протокол'!M$4:M$103,"OK")&gt;0,"",IF('Рабочий протокол'!M75="OK",'Рабочий протокол'!C75&amp;"",""))</f>
        <v/>
      </c>
      <c r="C79" s="3" t="str">
        <f>IF(B79="","",'Рабочий протокол'!L75)</f>
        <v/>
      </c>
      <c r="D79" s="3"/>
      <c r="E79" s="3"/>
      <c r="F79" s="3" t="str">
        <f>IF(B79="","",'Рабочий протокол'!K75)</f>
        <v/>
      </c>
      <c r="G79" s="3"/>
      <c r="H79" s="3"/>
      <c r="I79" s="3"/>
      <c r="J79" s="3" t="str">
        <f>IF(B79="","",'Рабочий протокол'!G75)</f>
        <v/>
      </c>
      <c r="K79" s="1" t="str">
        <f>IF('Рабочий протокол'!M75="","",'Рабочий протокол'!M75)</f>
        <v/>
      </c>
    </row>
    <row r="80" spans="1:11" ht="24" customHeight="1">
      <c r="A80" s="1">
        <v>73</v>
      </c>
      <c r="B80" s="4" t="str">
        <f>IF(COUNTIF('Рабочий протокол'!M$4:M$103,"?*")-COUNTIF('Рабочий протокол'!M$4:M$103,"OK")&gt;0,"",IF('Рабочий протокол'!M76="OK",'Рабочий протокол'!C76&amp;"",""))</f>
        <v/>
      </c>
      <c r="C80" s="3" t="str">
        <f>IF(B80="","",'Рабочий протокол'!L76)</f>
        <v/>
      </c>
      <c r="D80" s="3"/>
      <c r="E80" s="3"/>
      <c r="F80" s="3" t="str">
        <f>IF(B80="","",'Рабочий протокол'!K76)</f>
        <v/>
      </c>
      <c r="G80" s="3"/>
      <c r="H80" s="3"/>
      <c r="I80" s="3"/>
      <c r="J80" s="3" t="str">
        <f>IF(B80="","",'Рабочий протокол'!G76)</f>
        <v/>
      </c>
      <c r="K80" s="1" t="str">
        <f>IF('Рабочий протокол'!M76="","",'Рабочий протокол'!M76)</f>
        <v/>
      </c>
    </row>
    <row r="81" spans="1:11" ht="24" customHeight="1">
      <c r="A81" s="1">
        <v>74</v>
      </c>
      <c r="B81" s="4" t="str">
        <f>IF(COUNTIF('Рабочий протокол'!M$4:M$103,"?*")-COUNTIF('Рабочий протокол'!M$4:M$103,"OK")&gt;0,"",IF('Рабочий протокол'!M77="OK",'Рабочий протокол'!C77&amp;"",""))</f>
        <v/>
      </c>
      <c r="C81" s="3" t="str">
        <f>IF(B81="","",'Рабочий протокол'!L77)</f>
        <v/>
      </c>
      <c r="D81" s="3"/>
      <c r="E81" s="3"/>
      <c r="F81" s="3" t="str">
        <f>IF(B81="","",'Рабочий протокол'!K77)</f>
        <v/>
      </c>
      <c r="G81" s="3"/>
      <c r="H81" s="3"/>
      <c r="I81" s="3"/>
      <c r="J81" s="3" t="str">
        <f>IF(B81="","",'Рабочий протокол'!G77)</f>
        <v/>
      </c>
      <c r="K81" s="1" t="str">
        <f>IF('Рабочий протокол'!M77="","",'Рабочий протокол'!M77)</f>
        <v/>
      </c>
    </row>
    <row r="82" spans="1:11" ht="24" customHeight="1">
      <c r="A82" s="1">
        <v>75</v>
      </c>
      <c r="B82" s="4" t="str">
        <f>IF(COUNTIF('Рабочий протокол'!M$4:M$103,"?*")-COUNTIF('Рабочий протокол'!M$4:M$103,"OK")&gt;0,"",IF('Рабочий протокол'!M78="OK",'Рабочий протокол'!C78&amp;"",""))</f>
        <v/>
      </c>
      <c r="C82" s="3" t="str">
        <f>IF(B82="","",'Рабочий протокол'!L78)</f>
        <v/>
      </c>
      <c r="D82" s="3"/>
      <c r="E82" s="3"/>
      <c r="F82" s="3" t="str">
        <f>IF(B82="","",'Рабочий протокол'!K78)</f>
        <v/>
      </c>
      <c r="G82" s="3"/>
      <c r="H82" s="3"/>
      <c r="I82" s="3"/>
      <c r="J82" s="3" t="str">
        <f>IF(B82="","",'Рабочий протокол'!G78)</f>
        <v/>
      </c>
      <c r="K82" s="1" t="str">
        <f>IF('Рабочий протокол'!M78="","",'Рабочий протокол'!M78)</f>
        <v/>
      </c>
    </row>
    <row r="83" spans="1:11" ht="24" customHeight="1">
      <c r="A83" s="1">
        <v>76</v>
      </c>
      <c r="B83" s="4" t="str">
        <f>IF(COUNTIF('Рабочий протокол'!M$4:M$103,"?*")-COUNTIF('Рабочий протокол'!M$4:M$103,"OK")&gt;0,"",IF('Рабочий протокол'!M79="OK",'Рабочий протокол'!C79&amp;"",""))</f>
        <v/>
      </c>
      <c r="C83" s="3" t="str">
        <f>IF(B83="","",'Рабочий протокол'!L79)</f>
        <v/>
      </c>
      <c r="D83" s="3"/>
      <c r="E83" s="3"/>
      <c r="F83" s="3" t="str">
        <f>IF(B83="","",'Рабочий протокол'!K79)</f>
        <v/>
      </c>
      <c r="G83" s="3"/>
      <c r="H83" s="3"/>
      <c r="I83" s="3"/>
      <c r="J83" s="3" t="str">
        <f>IF(B83="","",'Рабочий протокол'!G79)</f>
        <v/>
      </c>
      <c r="K83" s="1" t="str">
        <f>IF('Рабочий протокол'!M79="","",'Рабочий протокол'!M79)</f>
        <v/>
      </c>
    </row>
    <row r="84" spans="1:11" ht="24" customHeight="1">
      <c r="A84" s="1">
        <v>77</v>
      </c>
      <c r="B84" s="4" t="str">
        <f>IF(COUNTIF('Рабочий протокол'!M$4:M$103,"?*")-COUNTIF('Рабочий протокол'!M$4:M$103,"OK")&gt;0,"",IF('Рабочий протокол'!M80="OK",'Рабочий протокол'!C80&amp;"",""))</f>
        <v/>
      </c>
      <c r="C84" s="3" t="str">
        <f>IF(B84="","",'Рабочий протокол'!L80)</f>
        <v/>
      </c>
      <c r="D84" s="3"/>
      <c r="E84" s="3"/>
      <c r="F84" s="3" t="str">
        <f>IF(B84="","",'Рабочий протокол'!K80)</f>
        <v/>
      </c>
      <c r="G84" s="3"/>
      <c r="H84" s="3"/>
      <c r="I84" s="3"/>
      <c r="J84" s="3" t="str">
        <f>IF(B84="","",'Рабочий протокол'!G80)</f>
        <v/>
      </c>
      <c r="K84" s="1" t="str">
        <f>IF('Рабочий протокол'!M80="","",'Рабочий протокол'!M80)</f>
        <v/>
      </c>
    </row>
    <row r="85" spans="1:11" ht="24" customHeight="1">
      <c r="A85" s="1">
        <v>78</v>
      </c>
      <c r="B85" s="4" t="str">
        <f>IF(COUNTIF('Рабочий протокол'!M$4:M$103,"?*")-COUNTIF('Рабочий протокол'!M$4:M$103,"OK")&gt;0,"",IF('Рабочий протокол'!M81="OK",'Рабочий протокол'!C81&amp;"",""))</f>
        <v/>
      </c>
      <c r="C85" s="3" t="str">
        <f>IF(B85="","",'Рабочий протокол'!L81)</f>
        <v/>
      </c>
      <c r="D85" s="3"/>
      <c r="E85" s="3"/>
      <c r="F85" s="3" t="str">
        <f>IF(B85="","",'Рабочий протокол'!K81)</f>
        <v/>
      </c>
      <c r="G85" s="3"/>
      <c r="H85" s="3"/>
      <c r="I85" s="3"/>
      <c r="J85" s="3" t="str">
        <f>IF(B85="","",'Рабочий протокол'!G81)</f>
        <v/>
      </c>
      <c r="K85" s="1" t="str">
        <f>IF('Рабочий протокол'!M81="","",'Рабочий протокол'!M81)</f>
        <v/>
      </c>
    </row>
    <row r="86" spans="1:11" ht="24" customHeight="1">
      <c r="A86" s="1">
        <v>79</v>
      </c>
      <c r="B86" s="4" t="str">
        <f>IF(COUNTIF('Рабочий протокол'!M$4:M$103,"?*")-COUNTIF('Рабочий протокол'!M$4:M$103,"OK")&gt;0,"",IF('Рабочий протокол'!M82="OK",'Рабочий протокол'!C82&amp;"",""))</f>
        <v/>
      </c>
      <c r="C86" s="3" t="str">
        <f>IF(B86="","",'Рабочий протокол'!L82)</f>
        <v/>
      </c>
      <c r="D86" s="3"/>
      <c r="E86" s="3"/>
      <c r="F86" s="3" t="str">
        <f>IF(B86="","",'Рабочий протокол'!K82)</f>
        <v/>
      </c>
      <c r="G86" s="3"/>
      <c r="H86" s="3"/>
      <c r="I86" s="3"/>
      <c r="J86" s="3" t="str">
        <f>IF(B86="","",'Рабочий протокол'!G82)</f>
        <v/>
      </c>
      <c r="K86" s="1" t="str">
        <f>IF('Рабочий протокол'!M82="","",'Рабочий протокол'!M82)</f>
        <v/>
      </c>
    </row>
    <row r="87" spans="1:11" ht="24" customHeight="1">
      <c r="A87" s="1">
        <v>80</v>
      </c>
      <c r="B87" s="4" t="str">
        <f>IF(COUNTIF('Рабочий протокол'!M$4:M$103,"?*")-COUNTIF('Рабочий протокол'!M$4:M$103,"OK")&gt;0,"",IF('Рабочий протокол'!M83="OK",'Рабочий протокол'!C83&amp;"",""))</f>
        <v/>
      </c>
      <c r="C87" s="3" t="str">
        <f>IF(B87="","",'Рабочий протокол'!L83)</f>
        <v/>
      </c>
      <c r="D87" s="3"/>
      <c r="E87" s="3"/>
      <c r="F87" s="3" t="str">
        <f>IF(B87="","",'Рабочий протокол'!K83)</f>
        <v/>
      </c>
      <c r="G87" s="3"/>
      <c r="H87" s="3"/>
      <c r="I87" s="3"/>
      <c r="J87" s="3" t="str">
        <f>IF(B87="","",'Рабочий протокол'!G83)</f>
        <v/>
      </c>
      <c r="K87" s="1" t="str">
        <f>IF('Рабочий протокол'!M83="","",'Рабочий протокол'!M83)</f>
        <v/>
      </c>
    </row>
    <row r="88" spans="1:11" ht="24" customHeight="1">
      <c r="A88" s="1">
        <v>81</v>
      </c>
      <c r="B88" s="4" t="str">
        <f>IF(COUNTIF('Рабочий протокол'!M$4:M$103,"?*")-COUNTIF('Рабочий протокол'!M$4:M$103,"OK")&gt;0,"",IF('Рабочий протокол'!M84="OK",'Рабочий протокол'!C84&amp;"",""))</f>
        <v/>
      </c>
      <c r="C88" s="3" t="str">
        <f>IF(B88="","",'Рабочий протокол'!L84)</f>
        <v/>
      </c>
      <c r="D88" s="3"/>
      <c r="E88" s="3"/>
      <c r="F88" s="3" t="str">
        <f>IF(B88="","",'Рабочий протокол'!K84)</f>
        <v/>
      </c>
      <c r="G88" s="3"/>
      <c r="H88" s="3"/>
      <c r="I88" s="3"/>
      <c r="J88" s="3" t="str">
        <f>IF(B88="","",'Рабочий протокол'!G84)</f>
        <v/>
      </c>
      <c r="K88" s="1" t="str">
        <f>IF('Рабочий протокол'!M84="","",'Рабочий протокол'!M84)</f>
        <v/>
      </c>
    </row>
    <row r="89" spans="1:11" ht="24" customHeight="1">
      <c r="A89" s="1">
        <v>82</v>
      </c>
      <c r="B89" s="4" t="str">
        <f>IF(COUNTIF('Рабочий протокол'!M$4:M$103,"?*")-COUNTIF('Рабочий протокол'!M$4:M$103,"OK")&gt;0,"",IF('Рабочий протокол'!M85="OK",'Рабочий протокол'!C85&amp;"",""))</f>
        <v/>
      </c>
      <c r="C89" s="3" t="str">
        <f>IF(B89="","",'Рабочий протокол'!L85)</f>
        <v/>
      </c>
      <c r="D89" s="3"/>
      <c r="E89" s="3"/>
      <c r="F89" s="3" t="str">
        <f>IF(B89="","",'Рабочий протокол'!K85)</f>
        <v/>
      </c>
      <c r="G89" s="3"/>
      <c r="H89" s="3"/>
      <c r="I89" s="3"/>
      <c r="J89" s="3" t="str">
        <f>IF(B89="","",'Рабочий протокол'!G85)</f>
        <v/>
      </c>
      <c r="K89" s="1" t="str">
        <f>IF('Рабочий протокол'!M85="","",'Рабочий протокол'!M85)</f>
        <v/>
      </c>
    </row>
    <row r="90" spans="1:11" ht="24" customHeight="1">
      <c r="A90" s="1">
        <v>83</v>
      </c>
      <c r="B90" s="4" t="str">
        <f>IF(COUNTIF('Рабочий протокол'!M$4:M$103,"?*")-COUNTIF('Рабочий протокол'!M$4:M$103,"OK")&gt;0,"",IF('Рабочий протокол'!M86="OK",'Рабочий протокол'!C86&amp;"",""))</f>
        <v/>
      </c>
      <c r="C90" s="3" t="str">
        <f>IF(B90="","",'Рабочий протокол'!L86)</f>
        <v/>
      </c>
      <c r="D90" s="3"/>
      <c r="E90" s="3"/>
      <c r="F90" s="3" t="str">
        <f>IF(B90="","",'Рабочий протокол'!K86)</f>
        <v/>
      </c>
      <c r="G90" s="3"/>
      <c r="H90" s="3"/>
      <c r="I90" s="3"/>
      <c r="J90" s="3" t="str">
        <f>IF(B90="","",'Рабочий протокол'!G86)</f>
        <v/>
      </c>
      <c r="K90" s="1" t="str">
        <f>IF('Рабочий протокол'!M86="","",'Рабочий протокол'!M86)</f>
        <v/>
      </c>
    </row>
    <row r="91" spans="1:11" ht="24" customHeight="1">
      <c r="A91" s="1">
        <v>84</v>
      </c>
      <c r="B91" s="4" t="str">
        <f>IF(COUNTIF('Рабочий протокол'!M$4:M$103,"?*")-COUNTIF('Рабочий протокол'!M$4:M$103,"OK")&gt;0,"",IF('Рабочий протокол'!M87="OK",'Рабочий протокол'!C87&amp;"",""))</f>
        <v/>
      </c>
      <c r="C91" s="3" t="str">
        <f>IF(B91="","",'Рабочий протокол'!L87)</f>
        <v/>
      </c>
      <c r="D91" s="3"/>
      <c r="E91" s="3"/>
      <c r="F91" s="3" t="str">
        <f>IF(B91="","",'Рабочий протокол'!K87)</f>
        <v/>
      </c>
      <c r="G91" s="3"/>
      <c r="H91" s="3"/>
      <c r="I91" s="3"/>
      <c r="J91" s="3" t="str">
        <f>IF(B91="","",'Рабочий протокол'!G87)</f>
        <v/>
      </c>
      <c r="K91" s="1" t="str">
        <f>IF('Рабочий протокол'!M87="","",'Рабочий протокол'!M87)</f>
        <v/>
      </c>
    </row>
    <row r="92" spans="1:11" ht="24" customHeight="1">
      <c r="A92" s="1">
        <v>85</v>
      </c>
      <c r="B92" s="4" t="str">
        <f>IF(COUNTIF('Рабочий протокол'!M$4:M$103,"?*")-COUNTIF('Рабочий протокол'!M$4:M$103,"OK")&gt;0,"",IF('Рабочий протокол'!M88="OK",'Рабочий протокол'!C88&amp;"",""))</f>
        <v/>
      </c>
      <c r="C92" s="3" t="str">
        <f>IF(B92="","",'Рабочий протокол'!L88)</f>
        <v/>
      </c>
      <c r="D92" s="3"/>
      <c r="E92" s="3"/>
      <c r="F92" s="3" t="str">
        <f>IF(B92="","",'Рабочий протокол'!K88)</f>
        <v/>
      </c>
      <c r="G92" s="3"/>
      <c r="H92" s="3"/>
      <c r="I92" s="3"/>
      <c r="J92" s="3" t="str">
        <f>IF(B92="","",'Рабочий протокол'!G88)</f>
        <v/>
      </c>
      <c r="K92" s="1" t="str">
        <f>IF('Рабочий протокол'!M88="","",'Рабочий протокол'!M88)</f>
        <v/>
      </c>
    </row>
    <row r="93" spans="1:11" ht="24" customHeight="1">
      <c r="A93" s="1">
        <v>86</v>
      </c>
      <c r="B93" s="4" t="str">
        <f>IF(COUNTIF('Рабочий протокол'!M$4:M$103,"?*")-COUNTIF('Рабочий протокол'!M$4:M$103,"OK")&gt;0,"",IF('Рабочий протокол'!M89="OK",'Рабочий протокол'!C89&amp;"",""))</f>
        <v/>
      </c>
      <c r="C93" s="3" t="str">
        <f>IF(B93="","",'Рабочий протокол'!L89)</f>
        <v/>
      </c>
      <c r="D93" s="3"/>
      <c r="E93" s="3"/>
      <c r="F93" s="3" t="str">
        <f>IF(B93="","",'Рабочий протокол'!K89)</f>
        <v/>
      </c>
      <c r="G93" s="3"/>
      <c r="H93" s="3"/>
      <c r="I93" s="3"/>
      <c r="J93" s="3" t="str">
        <f>IF(B93="","",'Рабочий протокол'!G89)</f>
        <v/>
      </c>
      <c r="K93" s="1" t="str">
        <f>IF('Рабочий протокол'!M89="","",'Рабочий протокол'!M89)</f>
        <v/>
      </c>
    </row>
    <row r="94" spans="1:11" ht="24" customHeight="1">
      <c r="A94" s="1">
        <v>87</v>
      </c>
      <c r="B94" s="4" t="str">
        <f>IF(COUNTIF('Рабочий протокол'!M$4:M$103,"?*")-COUNTIF('Рабочий протокол'!M$4:M$103,"OK")&gt;0,"",IF('Рабочий протокол'!M90="OK",'Рабочий протокол'!C90&amp;"",""))</f>
        <v/>
      </c>
      <c r="C94" s="3" t="str">
        <f>IF(B94="","",'Рабочий протокол'!L90)</f>
        <v/>
      </c>
      <c r="D94" s="3"/>
      <c r="E94" s="3"/>
      <c r="F94" s="3" t="str">
        <f>IF(B94="","",'Рабочий протокол'!K90)</f>
        <v/>
      </c>
      <c r="G94" s="3"/>
      <c r="H94" s="3"/>
      <c r="I94" s="3"/>
      <c r="J94" s="3" t="str">
        <f>IF(B94="","",'Рабочий протокол'!G90)</f>
        <v/>
      </c>
      <c r="K94" s="1" t="str">
        <f>IF('Рабочий протокол'!M90="","",'Рабочий протокол'!M90)</f>
        <v/>
      </c>
    </row>
    <row r="95" spans="1:11" ht="24" customHeight="1">
      <c r="A95" s="1">
        <v>88</v>
      </c>
      <c r="B95" s="4" t="str">
        <f>IF(COUNTIF('Рабочий протокол'!M$4:M$103,"?*")-COUNTIF('Рабочий протокол'!M$4:M$103,"OK")&gt;0,"",IF('Рабочий протокол'!M91="OK",'Рабочий протокол'!C91&amp;"",""))</f>
        <v/>
      </c>
      <c r="C95" s="3" t="str">
        <f>IF(B95="","",'Рабочий протокол'!L91)</f>
        <v/>
      </c>
      <c r="D95" s="3"/>
      <c r="E95" s="3"/>
      <c r="F95" s="3" t="str">
        <f>IF(B95="","",'Рабочий протокол'!K91)</f>
        <v/>
      </c>
      <c r="G95" s="3"/>
      <c r="H95" s="3"/>
      <c r="I95" s="3"/>
      <c r="J95" s="3" t="str">
        <f>IF(B95="","",'Рабочий протокол'!G91)</f>
        <v/>
      </c>
      <c r="K95" s="1" t="str">
        <f>IF('Рабочий протокол'!M91="","",'Рабочий протокол'!M91)</f>
        <v/>
      </c>
    </row>
    <row r="96" spans="1:11" ht="24" customHeight="1">
      <c r="A96" s="1">
        <v>89</v>
      </c>
      <c r="B96" s="4" t="str">
        <f>IF(COUNTIF('Рабочий протокол'!M$4:M$103,"?*")-COUNTIF('Рабочий протокол'!M$4:M$103,"OK")&gt;0,"",IF('Рабочий протокол'!M92="OK",'Рабочий протокол'!C92&amp;"",""))</f>
        <v/>
      </c>
      <c r="C96" s="3" t="str">
        <f>IF(B96="","",'Рабочий протокол'!L92)</f>
        <v/>
      </c>
      <c r="D96" s="3"/>
      <c r="E96" s="3"/>
      <c r="F96" s="3" t="str">
        <f>IF(B96="","",'Рабочий протокол'!K92)</f>
        <v/>
      </c>
      <c r="G96" s="3"/>
      <c r="H96" s="3"/>
      <c r="I96" s="3"/>
      <c r="J96" s="3" t="str">
        <f>IF(B96="","",'Рабочий протокол'!G92)</f>
        <v/>
      </c>
      <c r="K96" s="1" t="str">
        <f>IF('Рабочий протокол'!M92="","",'Рабочий протокол'!M92)</f>
        <v/>
      </c>
    </row>
    <row r="97" spans="1:11" ht="24" customHeight="1">
      <c r="A97" s="1">
        <v>90</v>
      </c>
      <c r="B97" s="4" t="str">
        <f>IF(COUNTIF('Рабочий протокол'!M$4:M$103,"?*")-COUNTIF('Рабочий протокол'!M$4:M$103,"OK")&gt;0,"",IF('Рабочий протокол'!M93="OK",'Рабочий протокол'!C93&amp;"",""))</f>
        <v/>
      </c>
      <c r="C97" s="3" t="str">
        <f>IF(B97="","",'Рабочий протокол'!L93)</f>
        <v/>
      </c>
      <c r="D97" s="3"/>
      <c r="E97" s="3"/>
      <c r="F97" s="3" t="str">
        <f>IF(B97="","",'Рабочий протокол'!K93)</f>
        <v/>
      </c>
      <c r="G97" s="3"/>
      <c r="H97" s="3"/>
      <c r="I97" s="3"/>
      <c r="J97" s="3" t="str">
        <f>IF(B97="","",'Рабочий протокол'!G93)</f>
        <v/>
      </c>
      <c r="K97" s="1" t="str">
        <f>IF('Рабочий протокол'!M93="","",'Рабочий протокол'!M93)</f>
        <v/>
      </c>
    </row>
    <row r="98" spans="1:11" ht="24" customHeight="1">
      <c r="A98" s="1">
        <v>91</v>
      </c>
      <c r="B98" s="4" t="str">
        <f>IF(COUNTIF('Рабочий протокол'!M$4:M$103,"?*")-COUNTIF('Рабочий протокол'!M$4:M$103,"OK")&gt;0,"",IF('Рабочий протокол'!M94="OK",'Рабочий протокол'!C94&amp;"",""))</f>
        <v/>
      </c>
      <c r="C98" s="3" t="str">
        <f>IF(B98="","",'Рабочий протокол'!L94)</f>
        <v/>
      </c>
      <c r="D98" s="3"/>
      <c r="E98" s="3"/>
      <c r="F98" s="3" t="str">
        <f>IF(B98="","",'Рабочий протокол'!K94)</f>
        <v/>
      </c>
      <c r="G98" s="3"/>
      <c r="H98" s="3"/>
      <c r="I98" s="3"/>
      <c r="J98" s="3" t="str">
        <f>IF(B98="","",'Рабочий протокол'!G94)</f>
        <v/>
      </c>
      <c r="K98" s="1" t="str">
        <f>IF('Рабочий протокол'!M94="","",'Рабочий протокол'!M94)</f>
        <v/>
      </c>
    </row>
    <row r="99" spans="1:11" ht="24" customHeight="1">
      <c r="A99" s="1">
        <v>92</v>
      </c>
      <c r="B99" s="4" t="str">
        <f>IF(COUNTIF('Рабочий протокол'!M$4:M$103,"?*")-COUNTIF('Рабочий протокол'!M$4:M$103,"OK")&gt;0,"",IF('Рабочий протокол'!M95="OK",'Рабочий протокол'!C95&amp;"",""))</f>
        <v/>
      </c>
      <c r="C99" s="3" t="str">
        <f>IF(B99="","",'Рабочий протокол'!L95)</f>
        <v/>
      </c>
      <c r="D99" s="3"/>
      <c r="E99" s="3"/>
      <c r="F99" s="3" t="str">
        <f>IF(B99="","",'Рабочий протокол'!K95)</f>
        <v/>
      </c>
      <c r="G99" s="3"/>
      <c r="H99" s="3"/>
      <c r="I99" s="3"/>
      <c r="J99" s="3" t="str">
        <f>IF(B99="","",'Рабочий протокол'!G95)</f>
        <v/>
      </c>
      <c r="K99" s="1" t="str">
        <f>IF('Рабочий протокол'!M95="","",'Рабочий протокол'!M95)</f>
        <v/>
      </c>
    </row>
    <row r="100" spans="1:11" ht="24" customHeight="1">
      <c r="A100" s="1">
        <v>93</v>
      </c>
      <c r="B100" s="4" t="str">
        <f>IF(COUNTIF('Рабочий протокол'!M$4:M$103,"?*")-COUNTIF('Рабочий протокол'!M$4:M$103,"OK")&gt;0,"",IF('Рабочий протокол'!M96="OK",'Рабочий протокол'!C96&amp;"",""))</f>
        <v/>
      </c>
      <c r="C100" s="3" t="str">
        <f>IF(B100="","",'Рабочий протокол'!L96)</f>
        <v/>
      </c>
      <c r="D100" s="3"/>
      <c r="E100" s="3"/>
      <c r="F100" s="3" t="str">
        <f>IF(B100="","",'Рабочий протокол'!K96)</f>
        <v/>
      </c>
      <c r="G100" s="3"/>
      <c r="H100" s="3"/>
      <c r="I100" s="3"/>
      <c r="J100" s="3" t="str">
        <f>IF(B100="","",'Рабочий протокол'!G96)</f>
        <v/>
      </c>
      <c r="K100" s="1" t="str">
        <f>IF('Рабочий протокол'!M96="","",'Рабочий протокол'!M96)</f>
        <v/>
      </c>
    </row>
    <row r="101" spans="1:11" ht="24" customHeight="1">
      <c r="A101" s="1">
        <v>94</v>
      </c>
      <c r="B101" s="4" t="str">
        <f>IF(COUNTIF('Рабочий протокол'!M$4:M$103,"?*")-COUNTIF('Рабочий протокол'!M$4:M$103,"OK")&gt;0,"",IF('Рабочий протокол'!M97="OK",'Рабочий протокол'!C97&amp;"",""))</f>
        <v/>
      </c>
      <c r="C101" s="3" t="str">
        <f>IF(B101="","",'Рабочий протокол'!L97)</f>
        <v/>
      </c>
      <c r="D101" s="3"/>
      <c r="E101" s="3"/>
      <c r="F101" s="3" t="str">
        <f>IF(B101="","",'Рабочий протокол'!K97)</f>
        <v/>
      </c>
      <c r="G101" s="3"/>
      <c r="H101" s="3"/>
      <c r="I101" s="3"/>
      <c r="J101" s="3" t="str">
        <f>IF(B101="","",'Рабочий протокол'!G97)</f>
        <v/>
      </c>
      <c r="K101" s="1" t="str">
        <f>IF('Рабочий протокол'!M97="","",'Рабочий протокол'!M97)</f>
        <v/>
      </c>
    </row>
    <row r="102" spans="1:11" ht="24" customHeight="1">
      <c r="A102" s="1">
        <v>95</v>
      </c>
      <c r="B102" s="4" t="str">
        <f>IF(COUNTIF('Рабочий протокол'!M$4:M$103,"?*")-COUNTIF('Рабочий протокол'!M$4:M$103,"OK")&gt;0,"",IF('Рабочий протокол'!M98="OK",'Рабочий протокол'!C98&amp;"",""))</f>
        <v/>
      </c>
      <c r="C102" s="3" t="str">
        <f>IF(B102="","",'Рабочий протокол'!L98)</f>
        <v/>
      </c>
      <c r="D102" s="3"/>
      <c r="E102" s="3"/>
      <c r="F102" s="3" t="str">
        <f>IF(B102="","",'Рабочий протокол'!K98)</f>
        <v/>
      </c>
      <c r="G102" s="3"/>
      <c r="H102" s="3"/>
      <c r="I102" s="3"/>
      <c r="J102" s="3" t="str">
        <f>IF(B102="","",'Рабочий протокол'!G98)</f>
        <v/>
      </c>
      <c r="K102" s="1" t="str">
        <f>IF('Рабочий протокол'!M98="","",'Рабочий протокол'!M98)</f>
        <v/>
      </c>
    </row>
    <row r="103" spans="1:11" ht="24" customHeight="1">
      <c r="A103" s="1">
        <v>96</v>
      </c>
      <c r="B103" s="4" t="str">
        <f>IF(COUNTIF('Рабочий протокол'!M$4:M$103,"?*")-COUNTIF('Рабочий протокол'!M$4:M$103,"OK")&gt;0,"",IF('Рабочий протокол'!M99="OK",'Рабочий протокол'!C99&amp;"",""))</f>
        <v/>
      </c>
      <c r="C103" s="3" t="str">
        <f>IF(B103="","",'Рабочий протокол'!L99)</f>
        <v/>
      </c>
      <c r="D103" s="3"/>
      <c r="E103" s="3"/>
      <c r="F103" s="3" t="str">
        <f>IF(B103="","",'Рабочий протокол'!K99)</f>
        <v/>
      </c>
      <c r="G103" s="3"/>
      <c r="H103" s="3"/>
      <c r="I103" s="3"/>
      <c r="J103" s="3" t="str">
        <f>IF(B103="","",'Рабочий протокол'!G99)</f>
        <v/>
      </c>
      <c r="K103" s="1" t="str">
        <f>IF('Рабочий протокол'!M99="","",'Рабочий протокол'!M99)</f>
        <v/>
      </c>
    </row>
    <row r="104" spans="1:11" ht="24" customHeight="1">
      <c r="A104" s="1">
        <v>97</v>
      </c>
      <c r="B104" s="4" t="str">
        <f>IF(COUNTIF('Рабочий протокол'!M$4:M$103,"?*")-COUNTIF('Рабочий протокол'!M$4:M$103,"OK")&gt;0,"",IF('Рабочий протокол'!M100="OK",'Рабочий протокол'!C100&amp;"",""))</f>
        <v/>
      </c>
      <c r="C104" s="3" t="str">
        <f>IF(B104="","",'Рабочий протокол'!L100)</f>
        <v/>
      </c>
      <c r="D104" s="3"/>
      <c r="E104" s="3"/>
      <c r="F104" s="3" t="str">
        <f>IF(B104="","",'Рабочий протокол'!K100)</f>
        <v/>
      </c>
      <c r="G104" s="3"/>
      <c r="H104" s="3"/>
      <c r="I104" s="3"/>
      <c r="J104" s="3" t="str">
        <f>IF(B104="","",'Рабочий протокол'!G100)</f>
        <v/>
      </c>
      <c r="K104" s="1" t="str">
        <f>IF('Рабочий протокол'!M100="","",'Рабочий протокол'!M100)</f>
        <v/>
      </c>
    </row>
    <row r="105" spans="1:11" ht="24" customHeight="1">
      <c r="A105" s="1">
        <v>98</v>
      </c>
      <c r="B105" s="4" t="str">
        <f>IF(COUNTIF('Рабочий протокол'!M$4:M$103,"?*")-COUNTIF('Рабочий протокол'!M$4:M$103,"OK")&gt;0,"",IF('Рабочий протокол'!M101="OK",'Рабочий протокол'!C101&amp;"",""))</f>
        <v/>
      </c>
      <c r="C105" s="3" t="str">
        <f>IF(B105="","",'Рабочий протокол'!L101)</f>
        <v/>
      </c>
      <c r="D105" s="3"/>
      <c r="E105" s="3"/>
      <c r="F105" s="3" t="str">
        <f>IF(B105="","",'Рабочий протокол'!K101)</f>
        <v/>
      </c>
      <c r="G105" s="3"/>
      <c r="H105" s="3"/>
      <c r="I105" s="3"/>
      <c r="J105" s="3" t="str">
        <f>IF(B105="","",'Рабочий протокол'!G101)</f>
        <v/>
      </c>
      <c r="K105" s="1" t="str">
        <f>IF('Рабочий протокол'!M101="","",'Рабочий протокол'!M101)</f>
        <v/>
      </c>
    </row>
    <row r="106" spans="1:11" ht="24" customHeight="1">
      <c r="A106" s="1">
        <v>99</v>
      </c>
      <c r="B106" s="4" t="str">
        <f>IF(COUNTIF('Рабочий протокол'!M$4:M$103,"?*")-COUNTIF('Рабочий протокол'!M$4:M$103,"OK")&gt;0,"",IF('Рабочий протокол'!M102="OK",'Рабочий протокол'!C102&amp;"",""))</f>
        <v/>
      </c>
      <c r="C106" s="3" t="str">
        <f>IF(B106="","",'Рабочий протокол'!L102)</f>
        <v/>
      </c>
      <c r="D106" s="3"/>
      <c r="E106" s="3"/>
      <c r="F106" s="3" t="str">
        <f>IF(B106="","",'Рабочий протокол'!K102)</f>
        <v/>
      </c>
      <c r="G106" s="3"/>
      <c r="H106" s="3"/>
      <c r="I106" s="3"/>
      <c r="J106" s="3" t="str">
        <f>IF(B106="","",'Рабочий протокол'!G102)</f>
        <v/>
      </c>
      <c r="K106" s="1" t="str">
        <f>IF('Рабочий протокол'!M102="","",'Рабочий протокол'!M102)</f>
        <v/>
      </c>
    </row>
    <row r="107" spans="1:11" ht="24" customHeight="1">
      <c r="A107" s="1">
        <v>100</v>
      </c>
      <c r="B107" s="4" t="str">
        <f>IF(COUNTIF('Рабочий протокол'!M$4:M$103,"?*")-COUNTIF('Рабочий протокол'!M$4:M$103,"OK")&gt;0,"",IF('Рабочий протокол'!M103="OK",'Рабочий протокол'!C103&amp;"",""))</f>
        <v/>
      </c>
      <c r="C107" s="3" t="str">
        <f>IF(B107="","",'Рабочий протокол'!L103)</f>
        <v/>
      </c>
      <c r="D107" s="3"/>
      <c r="E107" s="3"/>
      <c r="F107" s="3" t="str">
        <f>IF(B107="","",'Рабочий протокол'!K103)</f>
        <v/>
      </c>
      <c r="G107" s="3"/>
      <c r="H107" s="3"/>
      <c r="I107" s="3"/>
      <c r="J107" s="3" t="str">
        <f>IF(B107="","",'Рабочий протокол'!G103)</f>
        <v/>
      </c>
      <c r="K107" s="1" t="str">
        <f>IF('Рабочий протокол'!M103="","",'Рабочий протокол'!M103)</f>
        <v/>
      </c>
    </row>
  </sheetData>
  <sheetProtection algorithmName="SHA-512" hashValue="vjpXzHb2XOA67vNi7Se3SU1H3ZHzeAkmmMWK8zKir507mf34eveX1ey4T/fGHdgxnOL9aUZcK5BNq7XebzMBsg==" saltValue="NFUeaVp+l7Wp1ZEufGhoZQ==" spinCount="100000" sheet="1" objects="1" scenarios="1"/>
  <mergeCells count="2">
    <mergeCell ref="D1:K1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workbookViewId="0">
      <pane ySplit="3" topLeftCell="A4" activePane="bottomLeft" state="frozen"/>
      <selection pane="bottomLeft" activeCell="M8" sqref="M8"/>
    </sheetView>
  </sheetViews>
  <sheetFormatPr defaultRowHeight="14.25"/>
  <cols>
    <col min="1" max="1" width="9" customWidth="1"/>
    <col min="2" max="2" width="26" hidden="1" customWidth="1"/>
    <col min="3" max="3" width="25" customWidth="1"/>
    <col min="4" max="11" width="11" customWidth="1"/>
    <col min="12" max="12" width="12" customWidth="1"/>
    <col min="13" max="13" width="36" customWidth="1"/>
    <col min="14" max="21" width="12" customWidth="1"/>
  </cols>
  <sheetData>
    <row r="1" spans="1:21" ht="25.15" customHeight="1">
      <c r="A1" s="5"/>
      <c r="B1" s="5"/>
      <c r="C1" s="5"/>
      <c r="D1" s="24" t="s">
        <v>14</v>
      </c>
      <c r="E1" s="24"/>
      <c r="F1" s="24"/>
      <c r="G1" s="24"/>
      <c r="H1" s="25" t="s">
        <v>15</v>
      </c>
      <c r="I1" s="25"/>
      <c r="J1" s="25"/>
      <c r="K1" s="25"/>
      <c r="L1" s="26" t="s">
        <v>16</v>
      </c>
      <c r="M1" s="5"/>
      <c r="N1" s="22" t="s">
        <v>17</v>
      </c>
      <c r="O1" s="22"/>
      <c r="P1" s="22"/>
      <c r="Q1" s="22"/>
      <c r="R1" s="22"/>
      <c r="S1" s="22"/>
      <c r="T1" s="22"/>
      <c r="U1" s="22"/>
    </row>
    <row r="2" spans="1:21" ht="25.15" customHeight="1">
      <c r="A2" s="5"/>
      <c r="B2" s="5"/>
      <c r="C2" s="5"/>
      <c r="D2" s="11" t="s">
        <v>18</v>
      </c>
      <c r="E2" s="11" t="s">
        <v>19</v>
      </c>
      <c r="F2" s="11" t="s">
        <v>20</v>
      </c>
      <c r="G2" s="11" t="s">
        <v>21</v>
      </c>
      <c r="H2" s="13" t="s">
        <v>18</v>
      </c>
      <c r="I2" s="13" t="s">
        <v>19</v>
      </c>
      <c r="J2" s="13" t="s">
        <v>20</v>
      </c>
      <c r="K2" s="13" t="s">
        <v>21</v>
      </c>
      <c r="L2" s="27"/>
      <c r="M2" s="5"/>
      <c r="N2" s="23" t="s">
        <v>22</v>
      </c>
      <c r="O2" s="23"/>
      <c r="P2" s="23"/>
      <c r="Q2" s="23"/>
      <c r="R2" s="23"/>
      <c r="S2" s="23"/>
      <c r="T2" s="23"/>
      <c r="U2" s="23"/>
    </row>
    <row r="3" spans="1:21" ht="25.15" customHeight="1">
      <c r="A3" s="6" t="s">
        <v>9</v>
      </c>
      <c r="B3" s="6"/>
      <c r="C3" s="6" t="s">
        <v>10</v>
      </c>
      <c r="D3" s="6">
        <v>40</v>
      </c>
      <c r="E3" s="7">
        <f>IF(Расчёт!I4="",MIN(Расчёт!F4:F103),Расчёт!I4)</f>
        <v>51.1</v>
      </c>
      <c r="F3" s="7"/>
      <c r="G3" s="12"/>
      <c r="H3" s="8">
        <v>40</v>
      </c>
      <c r="I3" s="7">
        <f>IF(Расчёт!I5="",MAX(Расчёт!E4:E103),Расчёт!I5)</f>
        <v>5</v>
      </c>
      <c r="J3" s="7"/>
      <c r="K3" s="14"/>
      <c r="L3" s="15">
        <v>80</v>
      </c>
      <c r="M3" s="9" t="s">
        <v>12</v>
      </c>
      <c r="N3" s="1"/>
      <c r="O3" s="1"/>
      <c r="P3" s="1"/>
      <c r="Q3" s="1"/>
      <c r="R3" s="1"/>
      <c r="S3" s="1"/>
      <c r="T3" s="1"/>
      <c r="U3" s="1"/>
    </row>
    <row r="4" spans="1:21" ht="25.15" customHeight="1">
      <c r="A4" s="6">
        <v>1</v>
      </c>
      <c r="B4" s="10"/>
      <c r="C4" s="17" t="s">
        <v>53</v>
      </c>
      <c r="D4" s="6">
        <v>40</v>
      </c>
      <c r="E4" s="7">
        <f t="shared" ref="E4:E35" si="0">IF(COUNTA(B4:C4,F4,J4)=0,"",$E$3)</f>
        <v>51.1</v>
      </c>
      <c r="F4" s="18">
        <v>51.1</v>
      </c>
      <c r="G4" s="12">
        <f>IF(NOT(ISNUMBER(Расчёт!D4)),"",IF(Расчёт!D4&lt;0,"",IF(Расчёт!D4=0,0,IF(AND(ISNUMBER($E$3),$E$3&gt;0,$E$3&lt;=Расчёт!D4),ROUND(D4*$E$3/Расчёт!D4,2),""))))</f>
        <v>40</v>
      </c>
      <c r="H4" s="8">
        <v>40</v>
      </c>
      <c r="I4" s="7">
        <f t="shared" ref="I4:I35" si="1">IF(COUNTA(B4:C4,F4,J4)=0,"",$I$3)</f>
        <v>5</v>
      </c>
      <c r="J4" s="18">
        <v>5</v>
      </c>
      <c r="K4" s="14">
        <f>IF(NOT(ISNUMBER(Расчёт!E4)),"",IF(OR(Расчёт!E4&lt;0,Расчёт!E4&gt;10),"",IF(Расчёт!E4=0,0,IF(AND(ISNUMBER($I$3),$I$3&gt;=Расчёт!E4,$I$3&lt;=10,$I$3&gt;0),ROUND(H4*Расчёт!E4/$I$3,2),""))))</f>
        <v>40</v>
      </c>
      <c r="L4" s="7">
        <f t="shared" ref="L4:L35" si="2">IF(COUNT(G4,K4)=2,ROUND(G4+K4,2),"")</f>
        <v>80</v>
      </c>
      <c r="M4" s="16" t="str">
        <f>IF(Расчёт!W4="","",Расчёт!W4)</f>
        <v>OK</v>
      </c>
      <c r="N4" s="21" t="s">
        <v>23</v>
      </c>
      <c r="O4" s="21"/>
      <c r="P4" s="21"/>
      <c r="Q4" s="21"/>
      <c r="R4" s="21"/>
      <c r="S4" s="20"/>
      <c r="T4" s="1"/>
      <c r="U4" s="1"/>
    </row>
    <row r="5" spans="1:21" ht="25.15" customHeight="1">
      <c r="A5" s="6">
        <v>2</v>
      </c>
      <c r="B5" s="10"/>
      <c r="C5" s="17"/>
      <c r="D5" s="6">
        <v>40</v>
      </c>
      <c r="E5" s="7" t="str">
        <f t="shared" si="0"/>
        <v/>
      </c>
      <c r="F5" s="18"/>
      <c r="G5" s="12" t="str">
        <f>IF(NOT(ISNUMBER(Расчёт!D5)),"",IF(Расчёт!D5&lt;0,"",IF(Расчёт!D5=0,0,IF(AND(ISNUMBER($E$3),$E$3&gt;0,$E$3&lt;=Расчёт!D5),ROUND(D5*$E$3/Расчёт!D5,2),""))))</f>
        <v/>
      </c>
      <c r="H5" s="8">
        <v>40</v>
      </c>
      <c r="I5" s="7" t="str">
        <f t="shared" si="1"/>
        <v/>
      </c>
      <c r="J5" s="18"/>
      <c r="K5" s="14" t="str">
        <f>IF(NOT(ISNUMBER(Расчёт!E5)),"",IF(OR(Расчёт!E5&lt;0,Расчёт!E5&gt;10),"",IF(Расчёт!E5=0,0,IF(AND(ISNUMBER($I$3),$I$3&gt;=Расчёт!E5,$I$3&lt;=10,$I$3&gt;0),ROUND(H5*Расчёт!E5/$I$3,2),""))))</f>
        <v/>
      </c>
      <c r="L5" s="7" t="str">
        <f t="shared" si="2"/>
        <v/>
      </c>
      <c r="M5" s="16" t="str">
        <f>IF(Расчёт!W5="","",Расчёт!W5)</f>
        <v/>
      </c>
      <c r="N5" s="21" t="s">
        <v>24</v>
      </c>
      <c r="O5" s="21"/>
      <c r="P5" s="21"/>
      <c r="Q5" s="21"/>
      <c r="R5" s="21"/>
      <c r="S5" s="19"/>
      <c r="T5" s="1"/>
      <c r="U5" s="1"/>
    </row>
    <row r="6" spans="1:21" ht="25.15" customHeight="1">
      <c r="A6" s="6">
        <v>3</v>
      </c>
      <c r="B6" s="10"/>
      <c r="C6" s="17"/>
      <c r="D6" s="6">
        <v>40</v>
      </c>
      <c r="E6" s="7" t="str">
        <f t="shared" si="0"/>
        <v/>
      </c>
      <c r="F6" s="18"/>
      <c r="G6" s="12" t="str">
        <f>IF(NOT(ISNUMBER(Расчёт!D6)),"",IF(Расчёт!D6&lt;0,"",IF(Расчёт!D6=0,0,IF(AND(ISNUMBER($E$3),$E$3&gt;0,$E$3&lt;=Расчёт!D6),ROUND(D6*$E$3/Расчёт!D6,2),""))))</f>
        <v/>
      </c>
      <c r="H6" s="8">
        <v>40</v>
      </c>
      <c r="I6" s="7" t="str">
        <f t="shared" si="1"/>
        <v/>
      </c>
      <c r="J6" s="18"/>
      <c r="K6" s="14" t="str">
        <f>IF(NOT(ISNUMBER(Расчёт!E6)),"",IF(OR(Расчёт!E6&lt;0,Расчёт!E6&gt;10),"",IF(Расчёт!E6=0,0,IF(AND(ISNUMBER($I$3),$I$3&gt;=Расчёт!E6,$I$3&lt;=10,$I$3&gt;0),ROUND(H6*Расчёт!E6/$I$3,2),""))))</f>
        <v/>
      </c>
      <c r="L6" s="7" t="str">
        <f t="shared" si="2"/>
        <v/>
      </c>
      <c r="M6" s="16" t="str">
        <f>IF(Расчёт!W6="","",Расчёт!W6)</f>
        <v/>
      </c>
      <c r="N6" s="1"/>
      <c r="O6" s="1"/>
      <c r="P6" s="1"/>
      <c r="Q6" s="1"/>
      <c r="R6" s="1"/>
      <c r="S6" s="1"/>
      <c r="T6" s="1"/>
      <c r="U6" s="1"/>
    </row>
    <row r="7" spans="1:21" ht="25.15" customHeight="1">
      <c r="A7" s="6">
        <v>4</v>
      </c>
      <c r="B7" s="10"/>
      <c r="C7" s="17"/>
      <c r="D7" s="6">
        <v>40</v>
      </c>
      <c r="E7" s="7" t="str">
        <f t="shared" si="0"/>
        <v/>
      </c>
      <c r="F7" s="18"/>
      <c r="G7" s="12" t="str">
        <f>IF(NOT(ISNUMBER(Расчёт!D7)),"",IF(Расчёт!D7&lt;0,"",IF(Расчёт!D7=0,0,IF(AND(ISNUMBER($E$3),$E$3&gt;0,$E$3&lt;=Расчёт!D7),ROUND(D7*$E$3/Расчёт!D7,2),""))))</f>
        <v/>
      </c>
      <c r="H7" s="8">
        <v>40</v>
      </c>
      <c r="I7" s="7" t="str">
        <f t="shared" si="1"/>
        <v/>
      </c>
      <c r="J7" s="18"/>
      <c r="K7" s="14" t="str">
        <f>IF(NOT(ISNUMBER(Расчёт!E7)),"",IF(OR(Расчёт!E7&lt;0,Расчёт!E7&gt;10),"",IF(Расчёт!E7=0,0,IF(AND(ISNUMBER($I$3),$I$3&gt;=Расчёт!E7,$I$3&lt;=10,$I$3&gt;0),ROUND(H7*Расчёт!E7/$I$3,2),""))))</f>
        <v/>
      </c>
      <c r="L7" s="7" t="str">
        <f t="shared" si="2"/>
        <v/>
      </c>
      <c r="M7" s="16" t="str">
        <f>IF(Расчёт!W7="","",Расчёт!W7)</f>
        <v/>
      </c>
      <c r="N7" s="22" t="s">
        <v>25</v>
      </c>
      <c r="O7" s="22"/>
      <c r="P7" s="22"/>
      <c r="Q7" s="22"/>
      <c r="R7" s="22"/>
      <c r="S7" s="22"/>
      <c r="T7" s="22"/>
      <c r="U7" s="22"/>
    </row>
    <row r="8" spans="1:21" ht="25.15" customHeight="1">
      <c r="A8" s="6">
        <v>5</v>
      </c>
      <c r="B8" s="10"/>
      <c r="C8" s="17"/>
      <c r="D8" s="6">
        <v>40</v>
      </c>
      <c r="E8" s="7" t="str">
        <f t="shared" si="0"/>
        <v/>
      </c>
      <c r="F8" s="18"/>
      <c r="G8" s="12" t="str">
        <f>IF(NOT(ISNUMBER(Расчёт!D8)),"",IF(Расчёт!D8&lt;0,"",IF(Расчёт!D8=0,0,IF(AND(ISNUMBER($E$3),$E$3&gt;0,$E$3&lt;=Расчёт!D8),ROUND(D8*$E$3/Расчёт!D8,2),""))))</f>
        <v/>
      </c>
      <c r="H8" s="8">
        <v>40</v>
      </c>
      <c r="I8" s="7" t="str">
        <f t="shared" si="1"/>
        <v/>
      </c>
      <c r="J8" s="18"/>
      <c r="K8" s="14" t="str">
        <f>IF(NOT(ISNUMBER(Расчёт!E8)),"",IF(OR(Расчёт!E8&lt;0,Расчёт!E8&gt;10),"",IF(Расчёт!E8=0,0,IF(AND(ISNUMBER($I$3),$I$3&gt;=Расчёт!E8,$I$3&lt;=10,$I$3&gt;0),ROUND(H8*Расчёт!E8/$I$3,2),""))))</f>
        <v/>
      </c>
      <c r="L8" s="7" t="str">
        <f t="shared" si="2"/>
        <v/>
      </c>
      <c r="M8" s="16" t="str">
        <f>IF(Расчёт!W8="","",Расчёт!W8)</f>
        <v/>
      </c>
      <c r="N8" s="23" t="s">
        <v>26</v>
      </c>
      <c r="O8" s="23"/>
      <c r="P8" s="23"/>
      <c r="Q8" s="23"/>
      <c r="R8" s="23"/>
      <c r="S8" s="23"/>
      <c r="T8" s="23"/>
      <c r="U8" s="23"/>
    </row>
    <row r="9" spans="1:21" ht="25.15" customHeight="1">
      <c r="A9" s="6">
        <v>6</v>
      </c>
      <c r="B9" s="10"/>
      <c r="C9" s="17"/>
      <c r="D9" s="6">
        <v>40</v>
      </c>
      <c r="E9" s="7" t="str">
        <f t="shared" si="0"/>
        <v/>
      </c>
      <c r="F9" s="18"/>
      <c r="G9" s="12" t="str">
        <f>IF(NOT(ISNUMBER(Расчёт!D9)),"",IF(Расчёт!D9&lt;0,"",IF(Расчёт!D9=0,0,IF(AND(ISNUMBER($E$3),$E$3&gt;0,$E$3&lt;=Расчёт!D9),ROUND(D9*$E$3/Расчёт!D9,2),""))))</f>
        <v/>
      </c>
      <c r="H9" s="8">
        <v>40</v>
      </c>
      <c r="I9" s="7" t="str">
        <f t="shared" si="1"/>
        <v/>
      </c>
      <c r="J9" s="18"/>
      <c r="K9" s="14" t="str">
        <f>IF(NOT(ISNUMBER(Расчёт!E9)),"",IF(OR(Расчёт!E9&lt;0,Расчёт!E9&gt;10),"",IF(Расчёт!E9=0,0,IF(AND(ISNUMBER($I$3),$I$3&gt;=Расчёт!E9,$I$3&lt;=10,$I$3&gt;0),ROUND(H9*Расчёт!E9/$I$3,2),""))))</f>
        <v/>
      </c>
      <c r="L9" s="7" t="str">
        <f t="shared" si="2"/>
        <v/>
      </c>
      <c r="M9" s="16" t="str">
        <f>IF(Расчёт!W9="","",Расчёт!W9)</f>
        <v/>
      </c>
      <c r="N9" s="23" t="s">
        <v>27</v>
      </c>
      <c r="O9" s="23"/>
      <c r="P9" s="23"/>
      <c r="Q9" s="23"/>
      <c r="R9" s="23"/>
      <c r="S9" s="23"/>
      <c r="T9" s="23"/>
      <c r="U9" s="23"/>
    </row>
    <row r="10" spans="1:21" ht="25.15" customHeight="1">
      <c r="A10" s="6">
        <v>7</v>
      </c>
      <c r="B10" s="10"/>
      <c r="C10" s="17"/>
      <c r="D10" s="6">
        <v>40</v>
      </c>
      <c r="E10" s="7" t="str">
        <f t="shared" si="0"/>
        <v/>
      </c>
      <c r="F10" s="18"/>
      <c r="G10" s="12" t="str">
        <f>IF(NOT(ISNUMBER(Расчёт!D10)),"",IF(Расчёт!D10&lt;0,"",IF(Расчёт!D10=0,0,IF(AND(ISNUMBER($E$3),$E$3&gt;0,$E$3&lt;=Расчёт!D10),ROUND(D10*$E$3/Расчёт!D10,2),""))))</f>
        <v/>
      </c>
      <c r="H10" s="8">
        <v>40</v>
      </c>
      <c r="I10" s="7" t="str">
        <f t="shared" si="1"/>
        <v/>
      </c>
      <c r="J10" s="18"/>
      <c r="K10" s="14" t="str">
        <f>IF(NOT(ISNUMBER(Расчёт!E10)),"",IF(OR(Расчёт!E10&lt;0,Расчёт!E10&gt;10),"",IF(Расчёт!E10=0,0,IF(AND(ISNUMBER($I$3),$I$3&gt;=Расчёт!E10,$I$3&lt;=10,$I$3&gt;0),ROUND(H10*Расчёт!E10/$I$3,2),""))))</f>
        <v/>
      </c>
      <c r="L10" s="7" t="str">
        <f t="shared" si="2"/>
        <v/>
      </c>
      <c r="M10" s="16" t="str">
        <f>IF(Расчёт!W10="","",Расчёт!W10)</f>
        <v/>
      </c>
      <c r="N10" s="23" t="s">
        <v>28</v>
      </c>
      <c r="O10" s="23"/>
      <c r="P10" s="23"/>
      <c r="Q10" s="23"/>
      <c r="R10" s="23"/>
      <c r="S10" s="23"/>
      <c r="T10" s="23"/>
      <c r="U10" s="23"/>
    </row>
    <row r="11" spans="1:21" ht="25.15" customHeight="1">
      <c r="A11" s="6">
        <v>8</v>
      </c>
      <c r="B11" s="10"/>
      <c r="C11" s="17"/>
      <c r="D11" s="6">
        <v>40</v>
      </c>
      <c r="E11" s="7" t="str">
        <f t="shared" si="0"/>
        <v/>
      </c>
      <c r="F11" s="18"/>
      <c r="G11" s="12" t="str">
        <f>IF(NOT(ISNUMBER(Расчёт!D11)),"",IF(Расчёт!D11&lt;0,"",IF(Расчёт!D11=0,0,IF(AND(ISNUMBER($E$3),$E$3&gt;0,$E$3&lt;=Расчёт!D11),ROUND(D11*$E$3/Расчёт!D11,2),""))))</f>
        <v/>
      </c>
      <c r="H11" s="8">
        <v>40</v>
      </c>
      <c r="I11" s="7" t="str">
        <f t="shared" si="1"/>
        <v/>
      </c>
      <c r="J11" s="18"/>
      <c r="K11" s="14" t="str">
        <f>IF(NOT(ISNUMBER(Расчёт!E11)),"",IF(OR(Расчёт!E11&lt;0,Расчёт!E11&gt;10),"",IF(Расчёт!E11=0,0,IF(AND(ISNUMBER($I$3),$I$3&gt;=Расчёт!E11,$I$3&lt;=10,$I$3&gt;0),ROUND(H11*Расчёт!E11/$I$3,2),""))))</f>
        <v/>
      </c>
      <c r="L11" s="7" t="str">
        <f t="shared" si="2"/>
        <v/>
      </c>
      <c r="M11" s="16" t="str">
        <f>IF(Расчёт!W11="","",Расчёт!W11)</f>
        <v/>
      </c>
      <c r="N11" s="23" t="s">
        <v>29</v>
      </c>
      <c r="O11" s="23"/>
      <c r="P11" s="23"/>
      <c r="Q11" s="23"/>
      <c r="R11" s="23"/>
      <c r="S11" s="23"/>
      <c r="T11" s="23"/>
      <c r="U11" s="23"/>
    </row>
    <row r="12" spans="1:21" ht="25.15" customHeight="1">
      <c r="A12" s="6">
        <v>9</v>
      </c>
      <c r="B12" s="10"/>
      <c r="C12" s="17"/>
      <c r="D12" s="6">
        <v>40</v>
      </c>
      <c r="E12" s="7" t="str">
        <f t="shared" si="0"/>
        <v/>
      </c>
      <c r="F12" s="18"/>
      <c r="G12" s="12" t="str">
        <f>IF(NOT(ISNUMBER(Расчёт!D12)),"",IF(Расчёт!D12&lt;0,"",IF(Расчёт!D12=0,0,IF(AND(ISNUMBER($E$3),$E$3&gt;0,$E$3&lt;=Расчёт!D12),ROUND(D12*$E$3/Расчёт!D12,2),""))))</f>
        <v/>
      </c>
      <c r="H12" s="8">
        <v>40</v>
      </c>
      <c r="I12" s="7" t="str">
        <f t="shared" si="1"/>
        <v/>
      </c>
      <c r="J12" s="18"/>
      <c r="K12" s="14" t="str">
        <f>IF(NOT(ISNUMBER(Расчёт!E12)),"",IF(OR(Расчёт!E12&lt;0,Расчёт!E12&gt;10),"",IF(Расчёт!E12=0,0,IF(AND(ISNUMBER($I$3),$I$3&gt;=Расчёт!E12,$I$3&lt;=10,$I$3&gt;0),ROUND(H12*Расчёт!E12/$I$3,2),""))))</f>
        <v/>
      </c>
      <c r="L12" s="7" t="str">
        <f t="shared" si="2"/>
        <v/>
      </c>
      <c r="M12" s="16" t="str">
        <f>IF(Расчёт!W12="","",Расчёт!W12)</f>
        <v/>
      </c>
      <c r="N12" s="23" t="s">
        <v>30</v>
      </c>
      <c r="O12" s="23"/>
      <c r="P12" s="23"/>
      <c r="Q12" s="23"/>
      <c r="R12" s="23"/>
      <c r="S12" s="23"/>
      <c r="T12" s="23"/>
      <c r="U12" s="23"/>
    </row>
    <row r="13" spans="1:21" ht="25.15" customHeight="1">
      <c r="A13" s="6">
        <v>10</v>
      </c>
      <c r="B13" s="10"/>
      <c r="C13" s="17"/>
      <c r="D13" s="6">
        <v>40</v>
      </c>
      <c r="E13" s="7" t="str">
        <f t="shared" si="0"/>
        <v/>
      </c>
      <c r="F13" s="18"/>
      <c r="G13" s="12" t="str">
        <f>IF(NOT(ISNUMBER(Расчёт!D13)),"",IF(Расчёт!D13&lt;0,"",IF(Расчёт!D13=0,0,IF(AND(ISNUMBER($E$3),$E$3&gt;0,$E$3&lt;=Расчёт!D13),ROUND(D13*$E$3/Расчёт!D13,2),""))))</f>
        <v/>
      </c>
      <c r="H13" s="8">
        <v>40</v>
      </c>
      <c r="I13" s="7" t="str">
        <f t="shared" si="1"/>
        <v/>
      </c>
      <c r="J13" s="18"/>
      <c r="K13" s="14" t="str">
        <f>IF(NOT(ISNUMBER(Расчёт!E13)),"",IF(OR(Расчёт!E13&lt;0,Расчёт!E13&gt;10),"",IF(Расчёт!E13=0,0,IF(AND(ISNUMBER($I$3),$I$3&gt;=Расчёт!E13,$I$3&lt;=10,$I$3&gt;0),ROUND(H13*Расчёт!E13/$I$3,2),""))))</f>
        <v/>
      </c>
      <c r="L13" s="7" t="str">
        <f t="shared" si="2"/>
        <v/>
      </c>
      <c r="M13" s="16" t="str">
        <f>IF(Расчёт!W13="","",Расчёт!W13)</f>
        <v/>
      </c>
      <c r="N13" s="23" t="s">
        <v>31</v>
      </c>
      <c r="O13" s="23"/>
      <c r="P13" s="23"/>
      <c r="Q13" s="23"/>
      <c r="R13" s="23"/>
      <c r="S13" s="23"/>
      <c r="T13" s="23"/>
      <c r="U13" s="23"/>
    </row>
    <row r="14" spans="1:21" ht="25.15" customHeight="1">
      <c r="A14" s="6">
        <v>11</v>
      </c>
      <c r="B14" s="10"/>
      <c r="C14" s="17"/>
      <c r="D14" s="6">
        <v>40</v>
      </c>
      <c r="E14" s="7" t="str">
        <f t="shared" si="0"/>
        <v/>
      </c>
      <c r="F14" s="18"/>
      <c r="G14" s="12" t="str">
        <f>IF(NOT(ISNUMBER(Расчёт!D14)),"",IF(Расчёт!D14&lt;0,"",IF(Расчёт!D14=0,0,IF(AND(ISNUMBER($E$3),$E$3&gt;0,$E$3&lt;=Расчёт!D14),ROUND(D14*$E$3/Расчёт!D14,2),""))))</f>
        <v/>
      </c>
      <c r="H14" s="8">
        <v>40</v>
      </c>
      <c r="I14" s="7" t="str">
        <f t="shared" si="1"/>
        <v/>
      </c>
      <c r="J14" s="18"/>
      <c r="K14" s="14" t="str">
        <f>IF(NOT(ISNUMBER(Расчёт!E14)),"",IF(OR(Расчёт!E14&lt;0,Расчёт!E14&gt;10),"",IF(Расчёт!E14=0,0,IF(AND(ISNUMBER($I$3),$I$3&gt;=Расчёт!E14,$I$3&lt;=10,$I$3&gt;0),ROUND(H14*Расчёт!E14/$I$3,2),""))))</f>
        <v/>
      </c>
      <c r="L14" s="7" t="str">
        <f t="shared" si="2"/>
        <v/>
      </c>
      <c r="M14" s="16" t="str">
        <f>IF(Расчёт!W14="","",Расчёт!W14)</f>
        <v/>
      </c>
      <c r="N14" s="23" t="s">
        <v>32</v>
      </c>
      <c r="O14" s="23"/>
      <c r="P14" s="23"/>
      <c r="Q14" s="23"/>
      <c r="R14" s="23"/>
      <c r="S14" s="23"/>
      <c r="T14" s="23"/>
      <c r="U14" s="23"/>
    </row>
    <row r="15" spans="1:21" ht="25.15" customHeight="1">
      <c r="A15" s="6">
        <v>12</v>
      </c>
      <c r="B15" s="10"/>
      <c r="C15" s="17"/>
      <c r="D15" s="6">
        <v>40</v>
      </c>
      <c r="E15" s="7" t="str">
        <f t="shared" si="0"/>
        <v/>
      </c>
      <c r="F15" s="18"/>
      <c r="G15" s="12" t="str">
        <f>IF(NOT(ISNUMBER(Расчёт!D15)),"",IF(Расчёт!D15&lt;0,"",IF(Расчёт!D15=0,0,IF(AND(ISNUMBER($E$3),$E$3&gt;0,$E$3&lt;=Расчёт!D15),ROUND(D15*$E$3/Расчёт!D15,2),""))))</f>
        <v/>
      </c>
      <c r="H15" s="8">
        <v>40</v>
      </c>
      <c r="I15" s="7" t="str">
        <f t="shared" si="1"/>
        <v/>
      </c>
      <c r="J15" s="18"/>
      <c r="K15" s="14" t="str">
        <f>IF(NOT(ISNUMBER(Расчёт!E15)),"",IF(OR(Расчёт!E15&lt;0,Расчёт!E15&gt;10),"",IF(Расчёт!E15=0,0,IF(AND(ISNUMBER($I$3),$I$3&gt;=Расчёт!E15,$I$3&lt;=10,$I$3&gt;0),ROUND(H15*Расчёт!E15/$I$3,2),""))))</f>
        <v/>
      </c>
      <c r="L15" s="7" t="str">
        <f t="shared" si="2"/>
        <v/>
      </c>
      <c r="M15" s="16" t="str">
        <f>IF(Расчёт!W15="","",Расчёт!W15)</f>
        <v/>
      </c>
      <c r="N15" s="23" t="s">
        <v>33</v>
      </c>
      <c r="O15" s="23"/>
      <c r="P15" s="23"/>
      <c r="Q15" s="23"/>
      <c r="R15" s="23"/>
      <c r="S15" s="23"/>
      <c r="T15" s="23"/>
      <c r="U15" s="23"/>
    </row>
    <row r="16" spans="1:21" ht="25.15" customHeight="1">
      <c r="A16" s="6">
        <v>13</v>
      </c>
      <c r="B16" s="10"/>
      <c r="C16" s="17"/>
      <c r="D16" s="6">
        <v>40</v>
      </c>
      <c r="E16" s="7" t="str">
        <f t="shared" si="0"/>
        <v/>
      </c>
      <c r="F16" s="18"/>
      <c r="G16" s="12" t="str">
        <f>IF(NOT(ISNUMBER(Расчёт!D16)),"",IF(Расчёт!D16&lt;0,"",IF(Расчёт!D16=0,0,IF(AND(ISNUMBER($E$3),$E$3&gt;0,$E$3&lt;=Расчёт!D16),ROUND(D16*$E$3/Расчёт!D16,2),""))))</f>
        <v/>
      </c>
      <c r="H16" s="8">
        <v>40</v>
      </c>
      <c r="I16" s="7" t="str">
        <f t="shared" si="1"/>
        <v/>
      </c>
      <c r="J16" s="18"/>
      <c r="K16" s="14" t="str">
        <f>IF(NOT(ISNUMBER(Расчёт!E16)),"",IF(OR(Расчёт!E16&lt;0,Расчёт!E16&gt;10),"",IF(Расчёт!E16=0,0,IF(AND(ISNUMBER($I$3),$I$3&gt;=Расчёт!E16,$I$3&lt;=10,$I$3&gt;0),ROUND(H16*Расчёт!E16/$I$3,2),""))))</f>
        <v/>
      </c>
      <c r="L16" s="7" t="str">
        <f t="shared" si="2"/>
        <v/>
      </c>
      <c r="M16" s="16" t="str">
        <f>IF(Расчёт!W16="","",Расчёт!W16)</f>
        <v/>
      </c>
      <c r="N16" s="23" t="s">
        <v>34</v>
      </c>
      <c r="O16" s="23"/>
      <c r="P16" s="23"/>
      <c r="Q16" s="23"/>
      <c r="R16" s="23"/>
      <c r="S16" s="23"/>
      <c r="T16" s="23"/>
      <c r="U16" s="23"/>
    </row>
    <row r="17" spans="1:21" ht="25.15" customHeight="1">
      <c r="A17" s="6">
        <v>14</v>
      </c>
      <c r="B17" s="10"/>
      <c r="C17" s="17"/>
      <c r="D17" s="6">
        <v>40</v>
      </c>
      <c r="E17" s="7" t="str">
        <f t="shared" si="0"/>
        <v/>
      </c>
      <c r="F17" s="18"/>
      <c r="G17" s="12" t="str">
        <f>IF(NOT(ISNUMBER(Расчёт!D17)),"",IF(Расчёт!D17&lt;0,"",IF(Расчёт!D17=0,0,IF(AND(ISNUMBER($E$3),$E$3&gt;0,$E$3&lt;=Расчёт!D17),ROUND(D17*$E$3/Расчёт!D17,2),""))))</f>
        <v/>
      </c>
      <c r="H17" s="8">
        <v>40</v>
      </c>
      <c r="I17" s="7" t="str">
        <f t="shared" si="1"/>
        <v/>
      </c>
      <c r="J17" s="18"/>
      <c r="K17" s="14" t="str">
        <f>IF(NOT(ISNUMBER(Расчёт!E17)),"",IF(OR(Расчёт!E17&lt;0,Расчёт!E17&gt;10),"",IF(Расчёт!E17=0,0,IF(AND(ISNUMBER($I$3),$I$3&gt;=Расчёт!E17,$I$3&lt;=10,$I$3&gt;0),ROUND(H17*Расчёт!E17/$I$3,2),""))))</f>
        <v/>
      </c>
      <c r="L17" s="7" t="str">
        <f t="shared" si="2"/>
        <v/>
      </c>
      <c r="M17" s="16" t="str">
        <f>IF(Расчёт!W17="","",Расчёт!W17)</f>
        <v/>
      </c>
      <c r="N17" s="22" t="s">
        <v>35</v>
      </c>
      <c r="O17" s="22"/>
      <c r="P17" s="22"/>
      <c r="Q17" s="22"/>
      <c r="R17" s="22"/>
      <c r="S17" s="22"/>
      <c r="T17" s="22"/>
      <c r="U17" s="22"/>
    </row>
    <row r="18" spans="1:21" ht="25.15" customHeight="1">
      <c r="A18" s="6">
        <v>15</v>
      </c>
      <c r="B18" s="10"/>
      <c r="C18" s="17"/>
      <c r="D18" s="6">
        <v>40</v>
      </c>
      <c r="E18" s="7" t="str">
        <f t="shared" si="0"/>
        <v/>
      </c>
      <c r="F18" s="18"/>
      <c r="G18" s="12" t="str">
        <f>IF(NOT(ISNUMBER(Расчёт!D18)),"",IF(Расчёт!D18&lt;0,"",IF(Расчёт!D18=0,0,IF(AND(ISNUMBER($E$3),$E$3&gt;0,$E$3&lt;=Расчёт!D18),ROUND(D18*$E$3/Расчёт!D18,2),""))))</f>
        <v/>
      </c>
      <c r="H18" s="8">
        <v>40</v>
      </c>
      <c r="I18" s="7" t="str">
        <f t="shared" si="1"/>
        <v/>
      </c>
      <c r="J18" s="18"/>
      <c r="K18" s="14" t="str">
        <f>IF(NOT(ISNUMBER(Расчёт!E18)),"",IF(OR(Расчёт!E18&lt;0,Расчёт!E18&gt;10),"",IF(Расчёт!E18=0,0,IF(AND(ISNUMBER($I$3),$I$3&gt;=Расчёт!E18,$I$3&lt;=10,$I$3&gt;0),ROUND(H18*Расчёт!E18/$I$3,2),""))))</f>
        <v/>
      </c>
      <c r="L18" s="7" t="str">
        <f t="shared" si="2"/>
        <v/>
      </c>
      <c r="M18" s="16" t="str">
        <f>IF(Расчёт!W18="","",Расчёт!W18)</f>
        <v/>
      </c>
      <c r="N18" s="23" t="s">
        <v>36</v>
      </c>
      <c r="O18" s="23"/>
      <c r="P18" s="23"/>
      <c r="Q18" s="23"/>
      <c r="R18" s="23"/>
      <c r="S18" s="23"/>
      <c r="T18" s="23"/>
      <c r="U18" s="23"/>
    </row>
    <row r="19" spans="1:21" ht="25.15" customHeight="1">
      <c r="A19" s="6">
        <v>16</v>
      </c>
      <c r="B19" s="10"/>
      <c r="C19" s="17"/>
      <c r="D19" s="6">
        <v>40</v>
      </c>
      <c r="E19" s="7" t="str">
        <f t="shared" si="0"/>
        <v/>
      </c>
      <c r="F19" s="18"/>
      <c r="G19" s="12" t="str">
        <f>IF(NOT(ISNUMBER(Расчёт!D19)),"",IF(Расчёт!D19&lt;0,"",IF(Расчёт!D19=0,0,IF(AND(ISNUMBER($E$3),$E$3&gt;0,$E$3&lt;=Расчёт!D19),ROUND(D19*$E$3/Расчёт!D19,2),""))))</f>
        <v/>
      </c>
      <c r="H19" s="8">
        <v>40</v>
      </c>
      <c r="I19" s="7" t="str">
        <f t="shared" si="1"/>
        <v/>
      </c>
      <c r="J19" s="18"/>
      <c r="K19" s="14" t="str">
        <f>IF(NOT(ISNUMBER(Расчёт!E19)),"",IF(OR(Расчёт!E19&lt;0,Расчёт!E19&gt;10),"",IF(Расчёт!E19=0,0,IF(AND(ISNUMBER($I$3),$I$3&gt;=Расчёт!E19,$I$3&lt;=10,$I$3&gt;0),ROUND(H19*Расчёт!E19/$I$3,2),""))))</f>
        <v/>
      </c>
      <c r="L19" s="7" t="str">
        <f t="shared" si="2"/>
        <v/>
      </c>
      <c r="M19" s="16" t="str">
        <f>IF(Расчёт!W19="","",Расчёт!W19)</f>
        <v/>
      </c>
      <c r="N19" s="23" t="s">
        <v>37</v>
      </c>
      <c r="O19" s="23"/>
      <c r="P19" s="23"/>
      <c r="Q19" s="23"/>
      <c r="R19" s="23"/>
      <c r="S19" s="23"/>
      <c r="T19" s="23"/>
      <c r="U19" s="23"/>
    </row>
    <row r="20" spans="1:21" ht="25.15" customHeight="1">
      <c r="A20" s="6">
        <v>17</v>
      </c>
      <c r="B20" s="10"/>
      <c r="C20" s="17"/>
      <c r="D20" s="6">
        <v>40</v>
      </c>
      <c r="E20" s="7" t="str">
        <f t="shared" si="0"/>
        <v/>
      </c>
      <c r="F20" s="18"/>
      <c r="G20" s="12" t="str">
        <f>IF(NOT(ISNUMBER(Расчёт!D20)),"",IF(Расчёт!D20&lt;0,"",IF(Расчёт!D20=0,0,IF(AND(ISNUMBER($E$3),$E$3&gt;0,$E$3&lt;=Расчёт!D20),ROUND(D20*$E$3/Расчёт!D20,2),""))))</f>
        <v/>
      </c>
      <c r="H20" s="8">
        <v>40</v>
      </c>
      <c r="I20" s="7" t="str">
        <f t="shared" si="1"/>
        <v/>
      </c>
      <c r="J20" s="18"/>
      <c r="K20" s="14" t="str">
        <f>IF(NOT(ISNUMBER(Расчёт!E20)),"",IF(OR(Расчёт!E20&lt;0,Расчёт!E20&gt;10),"",IF(Расчёт!E20=0,0,IF(AND(ISNUMBER($I$3),$I$3&gt;=Расчёт!E20,$I$3&lt;=10,$I$3&gt;0),ROUND(H20*Расчёт!E20/$I$3,2),""))))</f>
        <v/>
      </c>
      <c r="L20" s="7" t="str">
        <f t="shared" si="2"/>
        <v/>
      </c>
      <c r="M20" s="16" t="str">
        <f>IF(Расчёт!W20="","",Расчёт!W20)</f>
        <v/>
      </c>
      <c r="N20" s="23" t="s">
        <v>38</v>
      </c>
      <c r="O20" s="23"/>
      <c r="P20" s="23"/>
      <c r="Q20" s="23"/>
      <c r="R20" s="23"/>
      <c r="S20" s="23"/>
      <c r="T20" s="23"/>
      <c r="U20" s="23"/>
    </row>
    <row r="21" spans="1:21" ht="25.15" customHeight="1">
      <c r="A21" s="6">
        <v>18</v>
      </c>
      <c r="B21" s="10"/>
      <c r="C21" s="17"/>
      <c r="D21" s="6">
        <v>40</v>
      </c>
      <c r="E21" s="7" t="str">
        <f t="shared" si="0"/>
        <v/>
      </c>
      <c r="F21" s="18"/>
      <c r="G21" s="12" t="str">
        <f>IF(NOT(ISNUMBER(Расчёт!D21)),"",IF(Расчёт!D21&lt;0,"",IF(Расчёт!D21=0,0,IF(AND(ISNUMBER($E$3),$E$3&gt;0,$E$3&lt;=Расчёт!D21),ROUND(D21*$E$3/Расчёт!D21,2),""))))</f>
        <v/>
      </c>
      <c r="H21" s="8">
        <v>40</v>
      </c>
      <c r="I21" s="7" t="str">
        <f t="shared" si="1"/>
        <v/>
      </c>
      <c r="J21" s="18"/>
      <c r="K21" s="14" t="str">
        <f>IF(NOT(ISNUMBER(Расчёт!E21)),"",IF(OR(Расчёт!E21&lt;0,Расчёт!E21&gt;10),"",IF(Расчёт!E21=0,0,IF(AND(ISNUMBER($I$3),$I$3&gt;=Расчёт!E21,$I$3&lt;=10,$I$3&gt;0),ROUND(H21*Расчёт!E21/$I$3,2),""))))</f>
        <v/>
      </c>
      <c r="L21" s="7" t="str">
        <f t="shared" si="2"/>
        <v/>
      </c>
      <c r="M21" s="16" t="str">
        <f>IF(Расчёт!W21="","",Расчёт!W21)</f>
        <v/>
      </c>
      <c r="N21" s="23" t="s">
        <v>39</v>
      </c>
      <c r="O21" s="23"/>
      <c r="P21" s="23"/>
      <c r="Q21" s="23"/>
      <c r="R21" s="23"/>
      <c r="S21" s="23"/>
      <c r="T21" s="23"/>
      <c r="U21" s="23"/>
    </row>
    <row r="22" spans="1:21" ht="25.15" customHeight="1">
      <c r="A22" s="6">
        <v>19</v>
      </c>
      <c r="B22" s="10"/>
      <c r="C22" s="17"/>
      <c r="D22" s="6">
        <v>40</v>
      </c>
      <c r="E22" s="7" t="str">
        <f t="shared" si="0"/>
        <v/>
      </c>
      <c r="F22" s="18"/>
      <c r="G22" s="12" t="str">
        <f>IF(NOT(ISNUMBER(Расчёт!D22)),"",IF(Расчёт!D22&lt;0,"",IF(Расчёт!D22=0,0,IF(AND(ISNUMBER($E$3),$E$3&gt;0,$E$3&lt;=Расчёт!D22),ROUND(D22*$E$3/Расчёт!D22,2),""))))</f>
        <v/>
      </c>
      <c r="H22" s="8">
        <v>40</v>
      </c>
      <c r="I22" s="7" t="str">
        <f t="shared" si="1"/>
        <v/>
      </c>
      <c r="J22" s="18"/>
      <c r="K22" s="14" t="str">
        <f>IF(NOT(ISNUMBER(Расчёт!E22)),"",IF(OR(Расчёт!E22&lt;0,Расчёт!E22&gt;10),"",IF(Расчёт!E22=0,0,IF(AND(ISNUMBER($I$3),$I$3&gt;=Расчёт!E22,$I$3&lt;=10,$I$3&gt;0),ROUND(H22*Расчёт!E22/$I$3,2),""))))</f>
        <v/>
      </c>
      <c r="L22" s="7" t="str">
        <f t="shared" si="2"/>
        <v/>
      </c>
      <c r="M22" s="16" t="str">
        <f>IF(Расчёт!W22="","",Расчёт!W22)</f>
        <v/>
      </c>
      <c r="N22" s="23" t="s">
        <v>40</v>
      </c>
      <c r="O22" s="23"/>
      <c r="P22" s="23"/>
      <c r="Q22" s="23"/>
      <c r="R22" s="23"/>
      <c r="S22" s="23"/>
      <c r="T22" s="23"/>
      <c r="U22" s="23"/>
    </row>
    <row r="23" spans="1:21" ht="25.15" customHeight="1">
      <c r="A23" s="6">
        <v>20</v>
      </c>
      <c r="B23" s="10"/>
      <c r="C23" s="17"/>
      <c r="D23" s="6">
        <v>40</v>
      </c>
      <c r="E23" s="7" t="str">
        <f t="shared" si="0"/>
        <v/>
      </c>
      <c r="F23" s="18"/>
      <c r="G23" s="12" t="str">
        <f>IF(NOT(ISNUMBER(Расчёт!D23)),"",IF(Расчёт!D23&lt;0,"",IF(Расчёт!D23=0,0,IF(AND(ISNUMBER($E$3),$E$3&gt;0,$E$3&lt;=Расчёт!D23),ROUND(D23*$E$3/Расчёт!D23,2),""))))</f>
        <v/>
      </c>
      <c r="H23" s="8">
        <v>40</v>
      </c>
      <c r="I23" s="7" t="str">
        <f t="shared" si="1"/>
        <v/>
      </c>
      <c r="J23" s="18"/>
      <c r="K23" s="14" t="str">
        <f>IF(NOT(ISNUMBER(Расчёт!E23)),"",IF(OR(Расчёт!E23&lt;0,Расчёт!E23&gt;10),"",IF(Расчёт!E23=0,0,IF(AND(ISNUMBER($I$3),$I$3&gt;=Расчёт!E23,$I$3&lt;=10,$I$3&gt;0),ROUND(H23*Расчёт!E23/$I$3,2),""))))</f>
        <v/>
      </c>
      <c r="L23" s="7" t="str">
        <f t="shared" si="2"/>
        <v/>
      </c>
      <c r="M23" s="16" t="str">
        <f>IF(Расчёт!W23="","",Расчёт!W23)</f>
        <v/>
      </c>
      <c r="N23" s="23" t="s">
        <v>41</v>
      </c>
      <c r="O23" s="23"/>
      <c r="P23" s="23"/>
      <c r="Q23" s="23"/>
      <c r="R23" s="23"/>
      <c r="S23" s="23"/>
      <c r="T23" s="23"/>
      <c r="U23" s="23"/>
    </row>
    <row r="24" spans="1:21" ht="25.15" customHeight="1">
      <c r="A24" s="6">
        <v>21</v>
      </c>
      <c r="B24" s="10"/>
      <c r="C24" s="17"/>
      <c r="D24" s="6">
        <v>40</v>
      </c>
      <c r="E24" s="7" t="str">
        <f t="shared" si="0"/>
        <v/>
      </c>
      <c r="F24" s="18"/>
      <c r="G24" s="12" t="str">
        <f>IF(NOT(ISNUMBER(Расчёт!D24)),"",IF(Расчёт!D24&lt;0,"",IF(Расчёт!D24=0,0,IF(AND(ISNUMBER($E$3),$E$3&gt;0,$E$3&lt;=Расчёт!D24),ROUND(D24*$E$3/Расчёт!D24,2),""))))</f>
        <v/>
      </c>
      <c r="H24" s="8">
        <v>40</v>
      </c>
      <c r="I24" s="7" t="str">
        <f t="shared" si="1"/>
        <v/>
      </c>
      <c r="J24" s="18"/>
      <c r="K24" s="14" t="str">
        <f>IF(NOT(ISNUMBER(Расчёт!E24)),"",IF(OR(Расчёт!E24&lt;0,Расчёт!E24&gt;10),"",IF(Расчёт!E24=0,0,IF(AND(ISNUMBER($I$3),$I$3&gt;=Расчёт!E24,$I$3&lt;=10,$I$3&gt;0),ROUND(H24*Расчёт!E24/$I$3,2),""))))</f>
        <v/>
      </c>
      <c r="L24" s="7" t="str">
        <f t="shared" si="2"/>
        <v/>
      </c>
      <c r="M24" s="16" t="str">
        <f>IF(Расчёт!W24="","",Расчёт!W24)</f>
        <v/>
      </c>
      <c r="N24" s="23" t="s">
        <v>42</v>
      </c>
      <c r="O24" s="23"/>
      <c r="P24" s="23"/>
      <c r="Q24" s="23"/>
      <c r="R24" s="23"/>
      <c r="S24" s="23"/>
      <c r="T24" s="23"/>
      <c r="U24" s="23"/>
    </row>
    <row r="25" spans="1:21" ht="25.15" customHeight="1">
      <c r="A25" s="6">
        <v>22</v>
      </c>
      <c r="B25" s="10"/>
      <c r="C25" s="17"/>
      <c r="D25" s="6">
        <v>40</v>
      </c>
      <c r="E25" s="7" t="str">
        <f t="shared" si="0"/>
        <v/>
      </c>
      <c r="F25" s="18"/>
      <c r="G25" s="12" t="str">
        <f>IF(NOT(ISNUMBER(Расчёт!D25)),"",IF(Расчёт!D25&lt;0,"",IF(Расчёт!D25=0,0,IF(AND(ISNUMBER($E$3),$E$3&gt;0,$E$3&lt;=Расчёт!D25),ROUND(D25*$E$3/Расчёт!D25,2),""))))</f>
        <v/>
      </c>
      <c r="H25" s="8">
        <v>40</v>
      </c>
      <c r="I25" s="7" t="str">
        <f t="shared" si="1"/>
        <v/>
      </c>
      <c r="J25" s="18"/>
      <c r="K25" s="14" t="str">
        <f>IF(NOT(ISNUMBER(Расчёт!E25)),"",IF(OR(Расчёт!E25&lt;0,Расчёт!E25&gt;10),"",IF(Расчёт!E25=0,0,IF(AND(ISNUMBER($I$3),$I$3&gt;=Расчёт!E25,$I$3&lt;=10,$I$3&gt;0),ROUND(H25*Расчёт!E25/$I$3,2),""))))</f>
        <v/>
      </c>
      <c r="L25" s="7" t="str">
        <f t="shared" si="2"/>
        <v/>
      </c>
      <c r="M25" s="16" t="str">
        <f>IF(Расчёт!W25="","",Расчёт!W25)</f>
        <v/>
      </c>
      <c r="N25" s="23" t="s">
        <v>43</v>
      </c>
      <c r="O25" s="23"/>
      <c r="P25" s="23"/>
      <c r="Q25" s="23"/>
      <c r="R25" s="23"/>
      <c r="S25" s="23"/>
      <c r="T25" s="23"/>
      <c r="U25" s="23"/>
    </row>
    <row r="26" spans="1:21" ht="24" customHeight="1">
      <c r="A26" s="6">
        <v>23</v>
      </c>
      <c r="B26" s="10"/>
      <c r="C26" s="17"/>
      <c r="D26" s="6">
        <v>40</v>
      </c>
      <c r="E26" s="7" t="str">
        <f t="shared" si="0"/>
        <v/>
      </c>
      <c r="F26" s="18"/>
      <c r="G26" s="12" t="str">
        <f>IF(NOT(ISNUMBER(Расчёт!D26)),"",IF(Расчёт!D26&lt;0,"",IF(Расчёт!D26=0,0,IF(AND(ISNUMBER($E$3),$E$3&gt;0,$E$3&lt;=Расчёт!D26),ROUND(D26*$E$3/Расчёт!D26,2),""))))</f>
        <v/>
      </c>
      <c r="H26" s="8">
        <v>40</v>
      </c>
      <c r="I26" s="7" t="str">
        <f t="shared" si="1"/>
        <v/>
      </c>
      <c r="J26" s="18"/>
      <c r="K26" s="14" t="str">
        <f>IF(NOT(ISNUMBER(Расчёт!E26)),"",IF(OR(Расчёт!E26&lt;0,Расчёт!E26&gt;10),"",IF(Расчёт!E26=0,0,IF(AND(ISNUMBER($I$3),$I$3&gt;=Расчёт!E26,$I$3&lt;=10,$I$3&gt;0),ROUND(H26*Расчёт!E26/$I$3,2),""))))</f>
        <v/>
      </c>
      <c r="L26" s="7" t="str">
        <f t="shared" si="2"/>
        <v/>
      </c>
      <c r="M26" s="16" t="str">
        <f>IF(Расчёт!W26="","",Расчёт!W26)</f>
        <v/>
      </c>
    </row>
    <row r="27" spans="1:21" ht="24" customHeight="1">
      <c r="A27" s="6">
        <v>24</v>
      </c>
      <c r="B27" s="10"/>
      <c r="C27" s="17"/>
      <c r="D27" s="6">
        <v>40</v>
      </c>
      <c r="E27" s="7" t="str">
        <f t="shared" si="0"/>
        <v/>
      </c>
      <c r="F27" s="18"/>
      <c r="G27" s="12" t="str">
        <f>IF(NOT(ISNUMBER(Расчёт!D27)),"",IF(Расчёт!D27&lt;0,"",IF(Расчёт!D27=0,0,IF(AND(ISNUMBER($E$3),$E$3&gt;0,$E$3&lt;=Расчёт!D27),ROUND(D27*$E$3/Расчёт!D27,2),""))))</f>
        <v/>
      </c>
      <c r="H27" s="8">
        <v>40</v>
      </c>
      <c r="I27" s="7" t="str">
        <f t="shared" si="1"/>
        <v/>
      </c>
      <c r="J27" s="18"/>
      <c r="K27" s="14" t="str">
        <f>IF(NOT(ISNUMBER(Расчёт!E27)),"",IF(OR(Расчёт!E27&lt;0,Расчёт!E27&gt;10),"",IF(Расчёт!E27=0,0,IF(AND(ISNUMBER($I$3),$I$3&gt;=Расчёт!E27,$I$3&lt;=10,$I$3&gt;0),ROUND(H27*Расчёт!E27/$I$3,2),""))))</f>
        <v/>
      </c>
      <c r="L27" s="7" t="str">
        <f t="shared" si="2"/>
        <v/>
      </c>
      <c r="M27" s="16" t="str">
        <f>IF(Расчёт!W27="","",Расчёт!W27)</f>
        <v/>
      </c>
    </row>
    <row r="28" spans="1:21" ht="24" customHeight="1">
      <c r="A28" s="6">
        <v>25</v>
      </c>
      <c r="B28" s="10"/>
      <c r="C28" s="17"/>
      <c r="D28" s="6">
        <v>40</v>
      </c>
      <c r="E28" s="7" t="str">
        <f t="shared" si="0"/>
        <v/>
      </c>
      <c r="F28" s="18"/>
      <c r="G28" s="12" t="str">
        <f>IF(NOT(ISNUMBER(Расчёт!D28)),"",IF(Расчёт!D28&lt;0,"",IF(Расчёт!D28=0,0,IF(AND(ISNUMBER($E$3),$E$3&gt;0,$E$3&lt;=Расчёт!D28),ROUND(D28*$E$3/Расчёт!D28,2),""))))</f>
        <v/>
      </c>
      <c r="H28" s="8">
        <v>40</v>
      </c>
      <c r="I28" s="7" t="str">
        <f t="shared" si="1"/>
        <v/>
      </c>
      <c r="J28" s="18"/>
      <c r="K28" s="14" t="str">
        <f>IF(NOT(ISNUMBER(Расчёт!E28)),"",IF(OR(Расчёт!E28&lt;0,Расчёт!E28&gt;10),"",IF(Расчёт!E28=0,0,IF(AND(ISNUMBER($I$3),$I$3&gt;=Расчёт!E28,$I$3&lt;=10,$I$3&gt;0),ROUND(H28*Расчёт!E28/$I$3,2),""))))</f>
        <v/>
      </c>
      <c r="L28" s="7" t="str">
        <f t="shared" si="2"/>
        <v/>
      </c>
      <c r="M28" s="16" t="str">
        <f>IF(Расчёт!W28="","",Расчёт!W28)</f>
        <v/>
      </c>
    </row>
    <row r="29" spans="1:21" ht="24" customHeight="1">
      <c r="A29" s="6">
        <v>26</v>
      </c>
      <c r="B29" s="10"/>
      <c r="C29" s="17"/>
      <c r="D29" s="6">
        <v>40</v>
      </c>
      <c r="E29" s="7" t="str">
        <f t="shared" si="0"/>
        <v/>
      </c>
      <c r="F29" s="18"/>
      <c r="G29" s="12" t="str">
        <f>IF(NOT(ISNUMBER(Расчёт!D29)),"",IF(Расчёт!D29&lt;0,"",IF(Расчёт!D29=0,0,IF(AND(ISNUMBER($E$3),$E$3&gt;0,$E$3&lt;=Расчёт!D29),ROUND(D29*$E$3/Расчёт!D29,2),""))))</f>
        <v/>
      </c>
      <c r="H29" s="8">
        <v>40</v>
      </c>
      <c r="I29" s="7" t="str">
        <f t="shared" si="1"/>
        <v/>
      </c>
      <c r="J29" s="18"/>
      <c r="K29" s="14" t="str">
        <f>IF(NOT(ISNUMBER(Расчёт!E29)),"",IF(OR(Расчёт!E29&lt;0,Расчёт!E29&gt;10),"",IF(Расчёт!E29=0,0,IF(AND(ISNUMBER($I$3),$I$3&gt;=Расчёт!E29,$I$3&lt;=10,$I$3&gt;0),ROUND(H29*Расчёт!E29/$I$3,2),""))))</f>
        <v/>
      </c>
      <c r="L29" s="7" t="str">
        <f t="shared" si="2"/>
        <v/>
      </c>
      <c r="M29" s="16" t="str">
        <f>IF(Расчёт!W29="","",Расчёт!W29)</f>
        <v/>
      </c>
    </row>
    <row r="30" spans="1:21" ht="24" customHeight="1">
      <c r="A30" s="6">
        <v>27</v>
      </c>
      <c r="B30" s="10"/>
      <c r="C30" s="17"/>
      <c r="D30" s="6">
        <v>40</v>
      </c>
      <c r="E30" s="7" t="str">
        <f t="shared" si="0"/>
        <v/>
      </c>
      <c r="F30" s="18"/>
      <c r="G30" s="12" t="str">
        <f>IF(NOT(ISNUMBER(Расчёт!D30)),"",IF(Расчёт!D30&lt;0,"",IF(Расчёт!D30=0,0,IF(AND(ISNUMBER($E$3),$E$3&gt;0,$E$3&lt;=Расчёт!D30),ROUND(D30*$E$3/Расчёт!D30,2),""))))</f>
        <v/>
      </c>
      <c r="H30" s="8">
        <v>40</v>
      </c>
      <c r="I30" s="7" t="str">
        <f t="shared" si="1"/>
        <v/>
      </c>
      <c r="J30" s="18"/>
      <c r="K30" s="14" t="str">
        <f>IF(NOT(ISNUMBER(Расчёт!E30)),"",IF(OR(Расчёт!E30&lt;0,Расчёт!E30&gt;10),"",IF(Расчёт!E30=0,0,IF(AND(ISNUMBER($I$3),$I$3&gt;=Расчёт!E30,$I$3&lt;=10,$I$3&gt;0),ROUND(H30*Расчёт!E30/$I$3,2),""))))</f>
        <v/>
      </c>
      <c r="L30" s="7" t="str">
        <f t="shared" si="2"/>
        <v/>
      </c>
      <c r="M30" s="16" t="str">
        <f>IF(Расчёт!W30="","",Расчёт!W30)</f>
        <v/>
      </c>
    </row>
    <row r="31" spans="1:21" ht="24" customHeight="1">
      <c r="A31" s="6">
        <v>28</v>
      </c>
      <c r="B31" s="10"/>
      <c r="C31" s="17"/>
      <c r="D31" s="6">
        <v>40</v>
      </c>
      <c r="E31" s="7" t="str">
        <f t="shared" si="0"/>
        <v/>
      </c>
      <c r="F31" s="18"/>
      <c r="G31" s="12" t="str">
        <f>IF(NOT(ISNUMBER(Расчёт!D31)),"",IF(Расчёт!D31&lt;0,"",IF(Расчёт!D31=0,0,IF(AND(ISNUMBER($E$3),$E$3&gt;0,$E$3&lt;=Расчёт!D31),ROUND(D31*$E$3/Расчёт!D31,2),""))))</f>
        <v/>
      </c>
      <c r="H31" s="8">
        <v>40</v>
      </c>
      <c r="I31" s="7" t="str">
        <f t="shared" si="1"/>
        <v/>
      </c>
      <c r="J31" s="18"/>
      <c r="K31" s="14" t="str">
        <f>IF(NOT(ISNUMBER(Расчёт!E31)),"",IF(OR(Расчёт!E31&lt;0,Расчёт!E31&gt;10),"",IF(Расчёт!E31=0,0,IF(AND(ISNUMBER($I$3),$I$3&gt;=Расчёт!E31,$I$3&lt;=10,$I$3&gt;0),ROUND(H31*Расчёт!E31/$I$3,2),""))))</f>
        <v/>
      </c>
      <c r="L31" s="7" t="str">
        <f t="shared" si="2"/>
        <v/>
      </c>
      <c r="M31" s="16" t="str">
        <f>IF(Расчёт!W31="","",Расчёт!W31)</f>
        <v/>
      </c>
    </row>
    <row r="32" spans="1:21" ht="24" customHeight="1">
      <c r="A32" s="6">
        <v>29</v>
      </c>
      <c r="B32" s="10"/>
      <c r="C32" s="17"/>
      <c r="D32" s="6">
        <v>40</v>
      </c>
      <c r="E32" s="7" t="str">
        <f t="shared" si="0"/>
        <v/>
      </c>
      <c r="F32" s="18"/>
      <c r="G32" s="12" t="str">
        <f>IF(NOT(ISNUMBER(Расчёт!D32)),"",IF(Расчёт!D32&lt;0,"",IF(Расчёт!D32=0,0,IF(AND(ISNUMBER($E$3),$E$3&gt;0,$E$3&lt;=Расчёт!D32),ROUND(D32*$E$3/Расчёт!D32,2),""))))</f>
        <v/>
      </c>
      <c r="H32" s="8">
        <v>40</v>
      </c>
      <c r="I32" s="7" t="str">
        <f t="shared" si="1"/>
        <v/>
      </c>
      <c r="J32" s="18"/>
      <c r="K32" s="14" t="str">
        <f>IF(NOT(ISNUMBER(Расчёт!E32)),"",IF(OR(Расчёт!E32&lt;0,Расчёт!E32&gt;10),"",IF(Расчёт!E32=0,0,IF(AND(ISNUMBER($I$3),$I$3&gt;=Расчёт!E32,$I$3&lt;=10,$I$3&gt;0),ROUND(H32*Расчёт!E32/$I$3,2),""))))</f>
        <v/>
      </c>
      <c r="L32" s="7" t="str">
        <f t="shared" si="2"/>
        <v/>
      </c>
      <c r="M32" s="16" t="str">
        <f>IF(Расчёт!W32="","",Расчёт!W32)</f>
        <v/>
      </c>
    </row>
    <row r="33" spans="1:13" ht="24" customHeight="1">
      <c r="A33" s="6">
        <v>30</v>
      </c>
      <c r="B33" s="10"/>
      <c r="C33" s="17"/>
      <c r="D33" s="6">
        <v>40</v>
      </c>
      <c r="E33" s="7" t="str">
        <f t="shared" si="0"/>
        <v/>
      </c>
      <c r="F33" s="18"/>
      <c r="G33" s="12" t="str">
        <f>IF(NOT(ISNUMBER(Расчёт!D33)),"",IF(Расчёт!D33&lt;0,"",IF(Расчёт!D33=0,0,IF(AND(ISNUMBER($E$3),$E$3&gt;0,$E$3&lt;=Расчёт!D33),ROUND(D33*$E$3/Расчёт!D33,2),""))))</f>
        <v/>
      </c>
      <c r="H33" s="8">
        <v>40</v>
      </c>
      <c r="I33" s="7" t="str">
        <f t="shared" si="1"/>
        <v/>
      </c>
      <c r="J33" s="18"/>
      <c r="K33" s="14" t="str">
        <f>IF(NOT(ISNUMBER(Расчёт!E33)),"",IF(OR(Расчёт!E33&lt;0,Расчёт!E33&gt;10),"",IF(Расчёт!E33=0,0,IF(AND(ISNUMBER($I$3),$I$3&gt;=Расчёт!E33,$I$3&lt;=10,$I$3&gt;0),ROUND(H33*Расчёт!E33/$I$3,2),""))))</f>
        <v/>
      </c>
      <c r="L33" s="7" t="str">
        <f t="shared" si="2"/>
        <v/>
      </c>
      <c r="M33" s="16" t="str">
        <f>IF(Расчёт!W33="","",Расчёт!W33)</f>
        <v/>
      </c>
    </row>
    <row r="34" spans="1:13" ht="24" customHeight="1">
      <c r="A34" s="6">
        <v>31</v>
      </c>
      <c r="B34" s="10"/>
      <c r="C34" s="17"/>
      <c r="D34" s="6">
        <v>40</v>
      </c>
      <c r="E34" s="7" t="str">
        <f t="shared" si="0"/>
        <v/>
      </c>
      <c r="F34" s="18"/>
      <c r="G34" s="12" t="str">
        <f>IF(NOT(ISNUMBER(Расчёт!D34)),"",IF(Расчёт!D34&lt;0,"",IF(Расчёт!D34=0,0,IF(AND(ISNUMBER($E$3),$E$3&gt;0,$E$3&lt;=Расчёт!D34),ROUND(D34*$E$3/Расчёт!D34,2),""))))</f>
        <v/>
      </c>
      <c r="H34" s="8">
        <v>40</v>
      </c>
      <c r="I34" s="7" t="str">
        <f t="shared" si="1"/>
        <v/>
      </c>
      <c r="J34" s="18"/>
      <c r="K34" s="14" t="str">
        <f>IF(NOT(ISNUMBER(Расчёт!E34)),"",IF(OR(Расчёт!E34&lt;0,Расчёт!E34&gt;10),"",IF(Расчёт!E34=0,0,IF(AND(ISNUMBER($I$3),$I$3&gt;=Расчёт!E34,$I$3&lt;=10,$I$3&gt;0),ROUND(H34*Расчёт!E34/$I$3,2),""))))</f>
        <v/>
      </c>
      <c r="L34" s="7" t="str">
        <f t="shared" si="2"/>
        <v/>
      </c>
      <c r="M34" s="16" t="str">
        <f>IF(Расчёт!W34="","",Расчёт!W34)</f>
        <v/>
      </c>
    </row>
    <row r="35" spans="1:13" ht="24" customHeight="1">
      <c r="A35" s="6">
        <v>32</v>
      </c>
      <c r="B35" s="10"/>
      <c r="C35" s="17"/>
      <c r="D35" s="6">
        <v>40</v>
      </c>
      <c r="E35" s="7" t="str">
        <f t="shared" si="0"/>
        <v/>
      </c>
      <c r="F35" s="18"/>
      <c r="G35" s="12" t="str">
        <f>IF(NOT(ISNUMBER(Расчёт!D35)),"",IF(Расчёт!D35&lt;0,"",IF(Расчёт!D35=0,0,IF(AND(ISNUMBER($E$3),$E$3&gt;0,$E$3&lt;=Расчёт!D35),ROUND(D35*$E$3/Расчёт!D35,2),""))))</f>
        <v/>
      </c>
      <c r="H35" s="8">
        <v>40</v>
      </c>
      <c r="I35" s="7" t="str">
        <f t="shared" si="1"/>
        <v/>
      </c>
      <c r="J35" s="18"/>
      <c r="K35" s="14" t="str">
        <f>IF(NOT(ISNUMBER(Расчёт!E35)),"",IF(OR(Расчёт!E35&lt;0,Расчёт!E35&gt;10),"",IF(Расчёт!E35=0,0,IF(AND(ISNUMBER($I$3),$I$3&gt;=Расчёт!E35,$I$3&lt;=10,$I$3&gt;0),ROUND(H35*Расчёт!E35/$I$3,2),""))))</f>
        <v/>
      </c>
      <c r="L35" s="7" t="str">
        <f t="shared" si="2"/>
        <v/>
      </c>
      <c r="M35" s="16" t="str">
        <f>IF(Расчёт!W35="","",Расчёт!W35)</f>
        <v/>
      </c>
    </row>
    <row r="36" spans="1:13" ht="24" customHeight="1">
      <c r="A36" s="6">
        <v>33</v>
      </c>
      <c r="B36" s="10"/>
      <c r="C36" s="17"/>
      <c r="D36" s="6">
        <v>40</v>
      </c>
      <c r="E36" s="7" t="str">
        <f t="shared" ref="E36:E67" si="3">IF(COUNTA(B36:C36,F36,J36)=0,"",$E$3)</f>
        <v/>
      </c>
      <c r="F36" s="18"/>
      <c r="G36" s="12" t="str">
        <f>IF(NOT(ISNUMBER(Расчёт!D36)),"",IF(Расчёт!D36&lt;0,"",IF(Расчёт!D36=0,0,IF(AND(ISNUMBER($E$3),$E$3&gt;0,$E$3&lt;=Расчёт!D36),ROUND(D36*$E$3/Расчёт!D36,2),""))))</f>
        <v/>
      </c>
      <c r="H36" s="8">
        <v>40</v>
      </c>
      <c r="I36" s="7" t="str">
        <f t="shared" ref="I36:I67" si="4">IF(COUNTA(B36:C36,F36,J36)=0,"",$I$3)</f>
        <v/>
      </c>
      <c r="J36" s="18"/>
      <c r="K36" s="14" t="str">
        <f>IF(NOT(ISNUMBER(Расчёт!E36)),"",IF(OR(Расчёт!E36&lt;0,Расчёт!E36&gt;10),"",IF(Расчёт!E36=0,0,IF(AND(ISNUMBER($I$3),$I$3&gt;=Расчёт!E36,$I$3&lt;=10,$I$3&gt;0),ROUND(H36*Расчёт!E36/$I$3,2),""))))</f>
        <v/>
      </c>
      <c r="L36" s="7" t="str">
        <f t="shared" ref="L36:L67" si="5">IF(COUNT(G36,K36)=2,ROUND(G36+K36,2),"")</f>
        <v/>
      </c>
      <c r="M36" s="16" t="str">
        <f>IF(Расчёт!W36="","",Расчёт!W36)</f>
        <v/>
      </c>
    </row>
    <row r="37" spans="1:13" ht="24" customHeight="1">
      <c r="A37" s="6">
        <v>34</v>
      </c>
      <c r="B37" s="10"/>
      <c r="C37" s="17"/>
      <c r="D37" s="6">
        <v>40</v>
      </c>
      <c r="E37" s="7" t="str">
        <f t="shared" si="3"/>
        <v/>
      </c>
      <c r="F37" s="18"/>
      <c r="G37" s="12" t="str">
        <f>IF(NOT(ISNUMBER(Расчёт!D37)),"",IF(Расчёт!D37&lt;0,"",IF(Расчёт!D37=0,0,IF(AND(ISNUMBER($E$3),$E$3&gt;0,$E$3&lt;=Расчёт!D37),ROUND(D37*$E$3/Расчёт!D37,2),""))))</f>
        <v/>
      </c>
      <c r="H37" s="8">
        <v>40</v>
      </c>
      <c r="I37" s="7" t="str">
        <f t="shared" si="4"/>
        <v/>
      </c>
      <c r="J37" s="18"/>
      <c r="K37" s="14" t="str">
        <f>IF(NOT(ISNUMBER(Расчёт!E37)),"",IF(OR(Расчёт!E37&lt;0,Расчёт!E37&gt;10),"",IF(Расчёт!E37=0,0,IF(AND(ISNUMBER($I$3),$I$3&gt;=Расчёт!E37,$I$3&lt;=10,$I$3&gt;0),ROUND(H37*Расчёт!E37/$I$3,2),""))))</f>
        <v/>
      </c>
      <c r="L37" s="7" t="str">
        <f t="shared" si="5"/>
        <v/>
      </c>
      <c r="M37" s="16" t="str">
        <f>IF(Расчёт!W37="","",Расчёт!W37)</f>
        <v/>
      </c>
    </row>
    <row r="38" spans="1:13" ht="24" customHeight="1">
      <c r="A38" s="6">
        <v>35</v>
      </c>
      <c r="B38" s="10"/>
      <c r="C38" s="17"/>
      <c r="D38" s="6">
        <v>40</v>
      </c>
      <c r="E38" s="7" t="str">
        <f t="shared" si="3"/>
        <v/>
      </c>
      <c r="F38" s="18"/>
      <c r="G38" s="12" t="str">
        <f>IF(NOT(ISNUMBER(Расчёт!D38)),"",IF(Расчёт!D38&lt;0,"",IF(Расчёт!D38=0,0,IF(AND(ISNUMBER($E$3),$E$3&gt;0,$E$3&lt;=Расчёт!D38),ROUND(D38*$E$3/Расчёт!D38,2),""))))</f>
        <v/>
      </c>
      <c r="H38" s="8">
        <v>40</v>
      </c>
      <c r="I38" s="7" t="str">
        <f t="shared" si="4"/>
        <v/>
      </c>
      <c r="J38" s="18"/>
      <c r="K38" s="14" t="str">
        <f>IF(NOT(ISNUMBER(Расчёт!E38)),"",IF(OR(Расчёт!E38&lt;0,Расчёт!E38&gt;10),"",IF(Расчёт!E38=0,0,IF(AND(ISNUMBER($I$3),$I$3&gt;=Расчёт!E38,$I$3&lt;=10,$I$3&gt;0),ROUND(H38*Расчёт!E38/$I$3,2),""))))</f>
        <v/>
      </c>
      <c r="L38" s="7" t="str">
        <f t="shared" si="5"/>
        <v/>
      </c>
      <c r="M38" s="16" t="str">
        <f>IF(Расчёт!W38="","",Расчёт!W38)</f>
        <v/>
      </c>
    </row>
    <row r="39" spans="1:13" ht="24" customHeight="1">
      <c r="A39" s="6">
        <v>36</v>
      </c>
      <c r="B39" s="10"/>
      <c r="C39" s="17"/>
      <c r="D39" s="6">
        <v>40</v>
      </c>
      <c r="E39" s="7" t="str">
        <f t="shared" si="3"/>
        <v/>
      </c>
      <c r="F39" s="18"/>
      <c r="G39" s="12" t="str">
        <f>IF(NOT(ISNUMBER(Расчёт!D39)),"",IF(Расчёт!D39&lt;0,"",IF(Расчёт!D39=0,0,IF(AND(ISNUMBER($E$3),$E$3&gt;0,$E$3&lt;=Расчёт!D39),ROUND(D39*$E$3/Расчёт!D39,2),""))))</f>
        <v/>
      </c>
      <c r="H39" s="8">
        <v>40</v>
      </c>
      <c r="I39" s="7" t="str">
        <f t="shared" si="4"/>
        <v/>
      </c>
      <c r="J39" s="18"/>
      <c r="K39" s="14" t="str">
        <f>IF(NOT(ISNUMBER(Расчёт!E39)),"",IF(OR(Расчёт!E39&lt;0,Расчёт!E39&gt;10),"",IF(Расчёт!E39=0,0,IF(AND(ISNUMBER($I$3),$I$3&gt;=Расчёт!E39,$I$3&lt;=10,$I$3&gt;0),ROUND(H39*Расчёт!E39/$I$3,2),""))))</f>
        <v/>
      </c>
      <c r="L39" s="7" t="str">
        <f t="shared" si="5"/>
        <v/>
      </c>
      <c r="M39" s="16" t="str">
        <f>IF(Расчёт!W39="","",Расчёт!W39)</f>
        <v/>
      </c>
    </row>
    <row r="40" spans="1:13" ht="24" customHeight="1">
      <c r="A40" s="6">
        <v>37</v>
      </c>
      <c r="B40" s="10"/>
      <c r="C40" s="17"/>
      <c r="D40" s="6">
        <v>40</v>
      </c>
      <c r="E40" s="7" t="str">
        <f t="shared" si="3"/>
        <v/>
      </c>
      <c r="F40" s="18"/>
      <c r="G40" s="12" t="str">
        <f>IF(NOT(ISNUMBER(Расчёт!D40)),"",IF(Расчёт!D40&lt;0,"",IF(Расчёт!D40=0,0,IF(AND(ISNUMBER($E$3),$E$3&gt;0,$E$3&lt;=Расчёт!D40),ROUND(D40*$E$3/Расчёт!D40,2),""))))</f>
        <v/>
      </c>
      <c r="H40" s="8">
        <v>40</v>
      </c>
      <c r="I40" s="7" t="str">
        <f t="shared" si="4"/>
        <v/>
      </c>
      <c r="J40" s="18"/>
      <c r="K40" s="14" t="str">
        <f>IF(NOT(ISNUMBER(Расчёт!E40)),"",IF(OR(Расчёт!E40&lt;0,Расчёт!E40&gt;10),"",IF(Расчёт!E40=0,0,IF(AND(ISNUMBER($I$3),$I$3&gt;=Расчёт!E40,$I$3&lt;=10,$I$3&gt;0),ROUND(H40*Расчёт!E40/$I$3,2),""))))</f>
        <v/>
      </c>
      <c r="L40" s="7" t="str">
        <f t="shared" si="5"/>
        <v/>
      </c>
      <c r="M40" s="16" t="str">
        <f>IF(Расчёт!W40="","",Расчёт!W40)</f>
        <v/>
      </c>
    </row>
    <row r="41" spans="1:13" ht="24" customHeight="1">
      <c r="A41" s="6">
        <v>38</v>
      </c>
      <c r="B41" s="10"/>
      <c r="C41" s="17"/>
      <c r="D41" s="6">
        <v>40</v>
      </c>
      <c r="E41" s="7" t="str">
        <f t="shared" si="3"/>
        <v/>
      </c>
      <c r="F41" s="18"/>
      <c r="G41" s="12" t="str">
        <f>IF(NOT(ISNUMBER(Расчёт!D41)),"",IF(Расчёт!D41&lt;0,"",IF(Расчёт!D41=0,0,IF(AND(ISNUMBER($E$3),$E$3&gt;0,$E$3&lt;=Расчёт!D41),ROUND(D41*$E$3/Расчёт!D41,2),""))))</f>
        <v/>
      </c>
      <c r="H41" s="8">
        <v>40</v>
      </c>
      <c r="I41" s="7" t="str">
        <f t="shared" si="4"/>
        <v/>
      </c>
      <c r="J41" s="18"/>
      <c r="K41" s="14" t="str">
        <f>IF(NOT(ISNUMBER(Расчёт!E41)),"",IF(OR(Расчёт!E41&lt;0,Расчёт!E41&gt;10),"",IF(Расчёт!E41=0,0,IF(AND(ISNUMBER($I$3),$I$3&gt;=Расчёт!E41,$I$3&lt;=10,$I$3&gt;0),ROUND(H41*Расчёт!E41/$I$3,2),""))))</f>
        <v/>
      </c>
      <c r="L41" s="7" t="str">
        <f t="shared" si="5"/>
        <v/>
      </c>
      <c r="M41" s="16" t="str">
        <f>IF(Расчёт!W41="","",Расчёт!W41)</f>
        <v/>
      </c>
    </row>
    <row r="42" spans="1:13" ht="24" customHeight="1">
      <c r="A42" s="6">
        <v>39</v>
      </c>
      <c r="B42" s="10"/>
      <c r="C42" s="17"/>
      <c r="D42" s="6">
        <v>40</v>
      </c>
      <c r="E42" s="7" t="str">
        <f t="shared" si="3"/>
        <v/>
      </c>
      <c r="F42" s="18"/>
      <c r="G42" s="12" t="str">
        <f>IF(NOT(ISNUMBER(Расчёт!D42)),"",IF(Расчёт!D42&lt;0,"",IF(Расчёт!D42=0,0,IF(AND(ISNUMBER($E$3),$E$3&gt;0,$E$3&lt;=Расчёт!D42),ROUND(D42*$E$3/Расчёт!D42,2),""))))</f>
        <v/>
      </c>
      <c r="H42" s="8">
        <v>40</v>
      </c>
      <c r="I42" s="7" t="str">
        <f t="shared" si="4"/>
        <v/>
      </c>
      <c r="J42" s="18"/>
      <c r="K42" s="14" t="str">
        <f>IF(NOT(ISNUMBER(Расчёт!E42)),"",IF(OR(Расчёт!E42&lt;0,Расчёт!E42&gt;10),"",IF(Расчёт!E42=0,0,IF(AND(ISNUMBER($I$3),$I$3&gt;=Расчёт!E42,$I$3&lt;=10,$I$3&gt;0),ROUND(H42*Расчёт!E42/$I$3,2),""))))</f>
        <v/>
      </c>
      <c r="L42" s="7" t="str">
        <f t="shared" si="5"/>
        <v/>
      </c>
      <c r="M42" s="16" t="str">
        <f>IF(Расчёт!W42="","",Расчёт!W42)</f>
        <v/>
      </c>
    </row>
    <row r="43" spans="1:13" ht="24" customHeight="1">
      <c r="A43" s="6">
        <v>40</v>
      </c>
      <c r="B43" s="10"/>
      <c r="C43" s="17"/>
      <c r="D43" s="6">
        <v>40</v>
      </c>
      <c r="E43" s="7" t="str">
        <f t="shared" si="3"/>
        <v/>
      </c>
      <c r="F43" s="18"/>
      <c r="G43" s="12" t="str">
        <f>IF(NOT(ISNUMBER(Расчёт!D43)),"",IF(Расчёт!D43&lt;0,"",IF(Расчёт!D43=0,0,IF(AND(ISNUMBER($E$3),$E$3&gt;0,$E$3&lt;=Расчёт!D43),ROUND(D43*$E$3/Расчёт!D43,2),""))))</f>
        <v/>
      </c>
      <c r="H43" s="8">
        <v>40</v>
      </c>
      <c r="I43" s="7" t="str">
        <f t="shared" si="4"/>
        <v/>
      </c>
      <c r="J43" s="18"/>
      <c r="K43" s="14" t="str">
        <f>IF(NOT(ISNUMBER(Расчёт!E43)),"",IF(OR(Расчёт!E43&lt;0,Расчёт!E43&gt;10),"",IF(Расчёт!E43=0,0,IF(AND(ISNUMBER($I$3),$I$3&gt;=Расчёт!E43,$I$3&lt;=10,$I$3&gt;0),ROUND(H43*Расчёт!E43/$I$3,2),""))))</f>
        <v/>
      </c>
      <c r="L43" s="7" t="str">
        <f t="shared" si="5"/>
        <v/>
      </c>
      <c r="M43" s="16" t="str">
        <f>IF(Расчёт!W43="","",Расчёт!W43)</f>
        <v/>
      </c>
    </row>
    <row r="44" spans="1:13" ht="24" customHeight="1">
      <c r="A44" s="6">
        <v>41</v>
      </c>
      <c r="B44" s="10"/>
      <c r="C44" s="17"/>
      <c r="D44" s="6">
        <v>40</v>
      </c>
      <c r="E44" s="7" t="str">
        <f t="shared" si="3"/>
        <v/>
      </c>
      <c r="F44" s="18"/>
      <c r="G44" s="12" t="str">
        <f>IF(NOT(ISNUMBER(Расчёт!D44)),"",IF(Расчёт!D44&lt;0,"",IF(Расчёт!D44=0,0,IF(AND(ISNUMBER($E$3),$E$3&gt;0,$E$3&lt;=Расчёт!D44),ROUND(D44*$E$3/Расчёт!D44,2),""))))</f>
        <v/>
      </c>
      <c r="H44" s="8">
        <v>40</v>
      </c>
      <c r="I44" s="7" t="str">
        <f t="shared" si="4"/>
        <v/>
      </c>
      <c r="J44" s="18"/>
      <c r="K44" s="14" t="str">
        <f>IF(NOT(ISNUMBER(Расчёт!E44)),"",IF(OR(Расчёт!E44&lt;0,Расчёт!E44&gt;10),"",IF(Расчёт!E44=0,0,IF(AND(ISNUMBER($I$3),$I$3&gt;=Расчёт!E44,$I$3&lt;=10,$I$3&gt;0),ROUND(H44*Расчёт!E44/$I$3,2),""))))</f>
        <v/>
      </c>
      <c r="L44" s="7" t="str">
        <f t="shared" si="5"/>
        <v/>
      </c>
      <c r="M44" s="16" t="str">
        <f>IF(Расчёт!W44="","",Расчёт!W44)</f>
        <v/>
      </c>
    </row>
    <row r="45" spans="1:13" ht="24" customHeight="1">
      <c r="A45" s="6">
        <v>42</v>
      </c>
      <c r="B45" s="10"/>
      <c r="C45" s="17"/>
      <c r="D45" s="6">
        <v>40</v>
      </c>
      <c r="E45" s="7" t="str">
        <f t="shared" si="3"/>
        <v/>
      </c>
      <c r="F45" s="18"/>
      <c r="G45" s="12" t="str">
        <f>IF(NOT(ISNUMBER(Расчёт!D45)),"",IF(Расчёт!D45&lt;0,"",IF(Расчёт!D45=0,0,IF(AND(ISNUMBER($E$3),$E$3&gt;0,$E$3&lt;=Расчёт!D45),ROUND(D45*$E$3/Расчёт!D45,2),""))))</f>
        <v/>
      </c>
      <c r="H45" s="8">
        <v>40</v>
      </c>
      <c r="I45" s="7" t="str">
        <f t="shared" si="4"/>
        <v/>
      </c>
      <c r="J45" s="18"/>
      <c r="K45" s="14" t="str">
        <f>IF(NOT(ISNUMBER(Расчёт!E45)),"",IF(OR(Расчёт!E45&lt;0,Расчёт!E45&gt;10),"",IF(Расчёт!E45=0,0,IF(AND(ISNUMBER($I$3),$I$3&gt;=Расчёт!E45,$I$3&lt;=10,$I$3&gt;0),ROUND(H45*Расчёт!E45/$I$3,2),""))))</f>
        <v/>
      </c>
      <c r="L45" s="7" t="str">
        <f t="shared" si="5"/>
        <v/>
      </c>
      <c r="M45" s="16" t="str">
        <f>IF(Расчёт!W45="","",Расчёт!W45)</f>
        <v/>
      </c>
    </row>
    <row r="46" spans="1:13" ht="24" customHeight="1">
      <c r="A46" s="6">
        <v>43</v>
      </c>
      <c r="B46" s="10"/>
      <c r="C46" s="17"/>
      <c r="D46" s="6">
        <v>40</v>
      </c>
      <c r="E46" s="7" t="str">
        <f t="shared" si="3"/>
        <v/>
      </c>
      <c r="F46" s="18"/>
      <c r="G46" s="12" t="str">
        <f>IF(NOT(ISNUMBER(Расчёт!D46)),"",IF(Расчёт!D46&lt;0,"",IF(Расчёт!D46=0,0,IF(AND(ISNUMBER($E$3),$E$3&gt;0,$E$3&lt;=Расчёт!D46),ROUND(D46*$E$3/Расчёт!D46,2),""))))</f>
        <v/>
      </c>
      <c r="H46" s="8">
        <v>40</v>
      </c>
      <c r="I46" s="7" t="str">
        <f t="shared" si="4"/>
        <v/>
      </c>
      <c r="J46" s="18"/>
      <c r="K46" s="14" t="str">
        <f>IF(NOT(ISNUMBER(Расчёт!E46)),"",IF(OR(Расчёт!E46&lt;0,Расчёт!E46&gt;10),"",IF(Расчёт!E46=0,0,IF(AND(ISNUMBER($I$3),$I$3&gt;=Расчёт!E46,$I$3&lt;=10,$I$3&gt;0),ROUND(H46*Расчёт!E46/$I$3,2),""))))</f>
        <v/>
      </c>
      <c r="L46" s="7" t="str">
        <f t="shared" si="5"/>
        <v/>
      </c>
      <c r="M46" s="16" t="str">
        <f>IF(Расчёт!W46="","",Расчёт!W46)</f>
        <v/>
      </c>
    </row>
    <row r="47" spans="1:13" ht="24" customHeight="1">
      <c r="A47" s="6">
        <v>44</v>
      </c>
      <c r="B47" s="10"/>
      <c r="C47" s="17"/>
      <c r="D47" s="6">
        <v>40</v>
      </c>
      <c r="E47" s="7" t="str">
        <f t="shared" si="3"/>
        <v/>
      </c>
      <c r="F47" s="18"/>
      <c r="G47" s="12" t="str">
        <f>IF(NOT(ISNUMBER(Расчёт!D47)),"",IF(Расчёт!D47&lt;0,"",IF(Расчёт!D47=0,0,IF(AND(ISNUMBER($E$3),$E$3&gt;0,$E$3&lt;=Расчёт!D47),ROUND(D47*$E$3/Расчёт!D47,2),""))))</f>
        <v/>
      </c>
      <c r="H47" s="8">
        <v>40</v>
      </c>
      <c r="I47" s="7" t="str">
        <f t="shared" si="4"/>
        <v/>
      </c>
      <c r="J47" s="18"/>
      <c r="K47" s="14" t="str">
        <f>IF(NOT(ISNUMBER(Расчёт!E47)),"",IF(OR(Расчёт!E47&lt;0,Расчёт!E47&gt;10),"",IF(Расчёт!E47=0,0,IF(AND(ISNUMBER($I$3),$I$3&gt;=Расчёт!E47,$I$3&lt;=10,$I$3&gt;0),ROUND(H47*Расчёт!E47/$I$3,2),""))))</f>
        <v/>
      </c>
      <c r="L47" s="7" t="str">
        <f t="shared" si="5"/>
        <v/>
      </c>
      <c r="M47" s="16" t="str">
        <f>IF(Расчёт!W47="","",Расчёт!W47)</f>
        <v/>
      </c>
    </row>
    <row r="48" spans="1:13" ht="24" customHeight="1">
      <c r="A48" s="6">
        <v>45</v>
      </c>
      <c r="B48" s="10"/>
      <c r="C48" s="17"/>
      <c r="D48" s="6">
        <v>40</v>
      </c>
      <c r="E48" s="7" t="str">
        <f t="shared" si="3"/>
        <v/>
      </c>
      <c r="F48" s="18"/>
      <c r="G48" s="12" t="str">
        <f>IF(NOT(ISNUMBER(Расчёт!D48)),"",IF(Расчёт!D48&lt;0,"",IF(Расчёт!D48=0,0,IF(AND(ISNUMBER($E$3),$E$3&gt;0,$E$3&lt;=Расчёт!D48),ROUND(D48*$E$3/Расчёт!D48,2),""))))</f>
        <v/>
      </c>
      <c r="H48" s="8">
        <v>40</v>
      </c>
      <c r="I48" s="7" t="str">
        <f t="shared" si="4"/>
        <v/>
      </c>
      <c r="J48" s="18"/>
      <c r="K48" s="14" t="str">
        <f>IF(NOT(ISNUMBER(Расчёт!E48)),"",IF(OR(Расчёт!E48&lt;0,Расчёт!E48&gt;10),"",IF(Расчёт!E48=0,0,IF(AND(ISNUMBER($I$3),$I$3&gt;=Расчёт!E48,$I$3&lt;=10,$I$3&gt;0),ROUND(H48*Расчёт!E48/$I$3,2),""))))</f>
        <v/>
      </c>
      <c r="L48" s="7" t="str">
        <f t="shared" si="5"/>
        <v/>
      </c>
      <c r="M48" s="16" t="str">
        <f>IF(Расчёт!W48="","",Расчёт!W48)</f>
        <v/>
      </c>
    </row>
    <row r="49" spans="1:13" ht="24" customHeight="1">
      <c r="A49" s="6">
        <v>46</v>
      </c>
      <c r="B49" s="10"/>
      <c r="C49" s="17"/>
      <c r="D49" s="6">
        <v>40</v>
      </c>
      <c r="E49" s="7" t="str">
        <f t="shared" si="3"/>
        <v/>
      </c>
      <c r="F49" s="18"/>
      <c r="G49" s="12" t="str">
        <f>IF(NOT(ISNUMBER(Расчёт!D49)),"",IF(Расчёт!D49&lt;0,"",IF(Расчёт!D49=0,0,IF(AND(ISNUMBER($E$3),$E$3&gt;0,$E$3&lt;=Расчёт!D49),ROUND(D49*$E$3/Расчёт!D49,2),""))))</f>
        <v/>
      </c>
      <c r="H49" s="8">
        <v>40</v>
      </c>
      <c r="I49" s="7" t="str">
        <f t="shared" si="4"/>
        <v/>
      </c>
      <c r="J49" s="18"/>
      <c r="K49" s="14" t="str">
        <f>IF(NOT(ISNUMBER(Расчёт!E49)),"",IF(OR(Расчёт!E49&lt;0,Расчёт!E49&gt;10),"",IF(Расчёт!E49=0,0,IF(AND(ISNUMBER($I$3),$I$3&gt;=Расчёт!E49,$I$3&lt;=10,$I$3&gt;0),ROUND(H49*Расчёт!E49/$I$3,2),""))))</f>
        <v/>
      </c>
      <c r="L49" s="7" t="str">
        <f t="shared" si="5"/>
        <v/>
      </c>
      <c r="M49" s="16" t="str">
        <f>IF(Расчёт!W49="","",Расчёт!W49)</f>
        <v/>
      </c>
    </row>
    <row r="50" spans="1:13" ht="24" customHeight="1">
      <c r="A50" s="6">
        <v>47</v>
      </c>
      <c r="B50" s="10"/>
      <c r="C50" s="17"/>
      <c r="D50" s="6">
        <v>40</v>
      </c>
      <c r="E50" s="7" t="str">
        <f t="shared" si="3"/>
        <v/>
      </c>
      <c r="F50" s="18"/>
      <c r="G50" s="12" t="str">
        <f>IF(NOT(ISNUMBER(Расчёт!D50)),"",IF(Расчёт!D50&lt;0,"",IF(Расчёт!D50=0,0,IF(AND(ISNUMBER($E$3),$E$3&gt;0,$E$3&lt;=Расчёт!D50),ROUND(D50*$E$3/Расчёт!D50,2),""))))</f>
        <v/>
      </c>
      <c r="H50" s="8">
        <v>40</v>
      </c>
      <c r="I50" s="7" t="str">
        <f t="shared" si="4"/>
        <v/>
      </c>
      <c r="J50" s="18"/>
      <c r="K50" s="14" t="str">
        <f>IF(NOT(ISNUMBER(Расчёт!E50)),"",IF(OR(Расчёт!E50&lt;0,Расчёт!E50&gt;10),"",IF(Расчёт!E50=0,0,IF(AND(ISNUMBER($I$3),$I$3&gt;=Расчёт!E50,$I$3&lt;=10,$I$3&gt;0),ROUND(H50*Расчёт!E50/$I$3,2),""))))</f>
        <v/>
      </c>
      <c r="L50" s="7" t="str">
        <f t="shared" si="5"/>
        <v/>
      </c>
      <c r="M50" s="16" t="str">
        <f>IF(Расчёт!W50="","",Расчёт!W50)</f>
        <v/>
      </c>
    </row>
    <row r="51" spans="1:13" ht="24" customHeight="1">
      <c r="A51" s="6">
        <v>48</v>
      </c>
      <c r="B51" s="10"/>
      <c r="C51" s="17"/>
      <c r="D51" s="6">
        <v>40</v>
      </c>
      <c r="E51" s="7" t="str">
        <f t="shared" si="3"/>
        <v/>
      </c>
      <c r="F51" s="18"/>
      <c r="G51" s="12" t="str">
        <f>IF(NOT(ISNUMBER(Расчёт!D51)),"",IF(Расчёт!D51&lt;0,"",IF(Расчёт!D51=0,0,IF(AND(ISNUMBER($E$3),$E$3&gt;0,$E$3&lt;=Расчёт!D51),ROUND(D51*$E$3/Расчёт!D51,2),""))))</f>
        <v/>
      </c>
      <c r="H51" s="8">
        <v>40</v>
      </c>
      <c r="I51" s="7" t="str">
        <f t="shared" si="4"/>
        <v/>
      </c>
      <c r="J51" s="18"/>
      <c r="K51" s="14" t="str">
        <f>IF(NOT(ISNUMBER(Расчёт!E51)),"",IF(OR(Расчёт!E51&lt;0,Расчёт!E51&gt;10),"",IF(Расчёт!E51=0,0,IF(AND(ISNUMBER($I$3),$I$3&gt;=Расчёт!E51,$I$3&lt;=10,$I$3&gt;0),ROUND(H51*Расчёт!E51/$I$3,2),""))))</f>
        <v/>
      </c>
      <c r="L51" s="7" t="str">
        <f t="shared" si="5"/>
        <v/>
      </c>
      <c r="M51" s="16" t="str">
        <f>IF(Расчёт!W51="","",Расчёт!W51)</f>
        <v/>
      </c>
    </row>
    <row r="52" spans="1:13" ht="24" customHeight="1">
      <c r="A52" s="6">
        <v>49</v>
      </c>
      <c r="B52" s="10"/>
      <c r="C52" s="17"/>
      <c r="D52" s="6">
        <v>40</v>
      </c>
      <c r="E52" s="7" t="str">
        <f t="shared" si="3"/>
        <v/>
      </c>
      <c r="F52" s="18"/>
      <c r="G52" s="12" t="str">
        <f>IF(NOT(ISNUMBER(Расчёт!D52)),"",IF(Расчёт!D52&lt;0,"",IF(Расчёт!D52=0,0,IF(AND(ISNUMBER($E$3),$E$3&gt;0,$E$3&lt;=Расчёт!D52),ROUND(D52*$E$3/Расчёт!D52,2),""))))</f>
        <v/>
      </c>
      <c r="H52" s="8">
        <v>40</v>
      </c>
      <c r="I52" s="7" t="str">
        <f t="shared" si="4"/>
        <v/>
      </c>
      <c r="J52" s="18"/>
      <c r="K52" s="14" t="str">
        <f>IF(NOT(ISNUMBER(Расчёт!E52)),"",IF(OR(Расчёт!E52&lt;0,Расчёт!E52&gt;10),"",IF(Расчёт!E52=0,0,IF(AND(ISNUMBER($I$3),$I$3&gt;=Расчёт!E52,$I$3&lt;=10,$I$3&gt;0),ROUND(H52*Расчёт!E52/$I$3,2),""))))</f>
        <v/>
      </c>
      <c r="L52" s="7" t="str">
        <f t="shared" si="5"/>
        <v/>
      </c>
      <c r="M52" s="16" t="str">
        <f>IF(Расчёт!W52="","",Расчёт!W52)</f>
        <v/>
      </c>
    </row>
    <row r="53" spans="1:13" ht="24" customHeight="1">
      <c r="A53" s="6">
        <v>50</v>
      </c>
      <c r="B53" s="10"/>
      <c r="C53" s="17"/>
      <c r="D53" s="6">
        <v>40</v>
      </c>
      <c r="E53" s="7" t="str">
        <f t="shared" si="3"/>
        <v/>
      </c>
      <c r="F53" s="18"/>
      <c r="G53" s="12" t="str">
        <f>IF(NOT(ISNUMBER(Расчёт!D53)),"",IF(Расчёт!D53&lt;0,"",IF(Расчёт!D53=0,0,IF(AND(ISNUMBER($E$3),$E$3&gt;0,$E$3&lt;=Расчёт!D53),ROUND(D53*$E$3/Расчёт!D53,2),""))))</f>
        <v/>
      </c>
      <c r="H53" s="8">
        <v>40</v>
      </c>
      <c r="I53" s="7" t="str">
        <f t="shared" si="4"/>
        <v/>
      </c>
      <c r="J53" s="18"/>
      <c r="K53" s="14" t="str">
        <f>IF(NOT(ISNUMBER(Расчёт!E53)),"",IF(OR(Расчёт!E53&lt;0,Расчёт!E53&gt;10),"",IF(Расчёт!E53=0,0,IF(AND(ISNUMBER($I$3),$I$3&gt;=Расчёт!E53,$I$3&lt;=10,$I$3&gt;0),ROUND(H53*Расчёт!E53/$I$3,2),""))))</f>
        <v/>
      </c>
      <c r="L53" s="7" t="str">
        <f t="shared" si="5"/>
        <v/>
      </c>
      <c r="M53" s="16" t="str">
        <f>IF(Расчёт!W53="","",Расчёт!W53)</f>
        <v/>
      </c>
    </row>
    <row r="54" spans="1:13" ht="24" customHeight="1">
      <c r="A54" s="6">
        <v>51</v>
      </c>
      <c r="B54" s="10"/>
      <c r="C54" s="17"/>
      <c r="D54" s="6">
        <v>40</v>
      </c>
      <c r="E54" s="7" t="str">
        <f t="shared" si="3"/>
        <v/>
      </c>
      <c r="F54" s="18"/>
      <c r="G54" s="12" t="str">
        <f>IF(NOT(ISNUMBER(Расчёт!D54)),"",IF(Расчёт!D54&lt;0,"",IF(Расчёт!D54=0,0,IF(AND(ISNUMBER($E$3),$E$3&gt;0,$E$3&lt;=Расчёт!D54),ROUND(D54*$E$3/Расчёт!D54,2),""))))</f>
        <v/>
      </c>
      <c r="H54" s="8">
        <v>40</v>
      </c>
      <c r="I54" s="7" t="str">
        <f t="shared" si="4"/>
        <v/>
      </c>
      <c r="J54" s="18"/>
      <c r="K54" s="14" t="str">
        <f>IF(NOT(ISNUMBER(Расчёт!E54)),"",IF(OR(Расчёт!E54&lt;0,Расчёт!E54&gt;10),"",IF(Расчёт!E54=0,0,IF(AND(ISNUMBER($I$3),$I$3&gt;=Расчёт!E54,$I$3&lt;=10,$I$3&gt;0),ROUND(H54*Расчёт!E54/$I$3,2),""))))</f>
        <v/>
      </c>
      <c r="L54" s="7" t="str">
        <f t="shared" si="5"/>
        <v/>
      </c>
      <c r="M54" s="16" t="str">
        <f>IF(Расчёт!W54="","",Расчёт!W54)</f>
        <v/>
      </c>
    </row>
    <row r="55" spans="1:13" ht="24" customHeight="1">
      <c r="A55" s="6">
        <v>52</v>
      </c>
      <c r="B55" s="10"/>
      <c r="C55" s="17"/>
      <c r="D55" s="6">
        <v>40</v>
      </c>
      <c r="E55" s="7" t="str">
        <f t="shared" si="3"/>
        <v/>
      </c>
      <c r="F55" s="18"/>
      <c r="G55" s="12" t="str">
        <f>IF(NOT(ISNUMBER(Расчёт!D55)),"",IF(Расчёт!D55&lt;0,"",IF(Расчёт!D55=0,0,IF(AND(ISNUMBER($E$3),$E$3&gt;0,$E$3&lt;=Расчёт!D55),ROUND(D55*$E$3/Расчёт!D55,2),""))))</f>
        <v/>
      </c>
      <c r="H55" s="8">
        <v>40</v>
      </c>
      <c r="I55" s="7" t="str">
        <f t="shared" si="4"/>
        <v/>
      </c>
      <c r="J55" s="18"/>
      <c r="K55" s="14" t="str">
        <f>IF(NOT(ISNUMBER(Расчёт!E55)),"",IF(OR(Расчёт!E55&lt;0,Расчёт!E55&gt;10),"",IF(Расчёт!E55=0,0,IF(AND(ISNUMBER($I$3),$I$3&gt;=Расчёт!E55,$I$3&lt;=10,$I$3&gt;0),ROUND(H55*Расчёт!E55/$I$3,2),""))))</f>
        <v/>
      </c>
      <c r="L55" s="7" t="str">
        <f t="shared" si="5"/>
        <v/>
      </c>
      <c r="M55" s="16" t="str">
        <f>IF(Расчёт!W55="","",Расчёт!W55)</f>
        <v/>
      </c>
    </row>
    <row r="56" spans="1:13" ht="24" customHeight="1">
      <c r="A56" s="6">
        <v>53</v>
      </c>
      <c r="B56" s="10"/>
      <c r="C56" s="17"/>
      <c r="D56" s="6">
        <v>40</v>
      </c>
      <c r="E56" s="7" t="str">
        <f t="shared" si="3"/>
        <v/>
      </c>
      <c r="F56" s="18"/>
      <c r="G56" s="12" t="str">
        <f>IF(NOT(ISNUMBER(Расчёт!D56)),"",IF(Расчёт!D56&lt;0,"",IF(Расчёт!D56=0,0,IF(AND(ISNUMBER($E$3),$E$3&gt;0,$E$3&lt;=Расчёт!D56),ROUND(D56*$E$3/Расчёт!D56,2),""))))</f>
        <v/>
      </c>
      <c r="H56" s="8">
        <v>40</v>
      </c>
      <c r="I56" s="7" t="str">
        <f t="shared" si="4"/>
        <v/>
      </c>
      <c r="J56" s="18"/>
      <c r="K56" s="14" t="str">
        <f>IF(NOT(ISNUMBER(Расчёт!E56)),"",IF(OR(Расчёт!E56&lt;0,Расчёт!E56&gt;10),"",IF(Расчёт!E56=0,0,IF(AND(ISNUMBER($I$3),$I$3&gt;=Расчёт!E56,$I$3&lt;=10,$I$3&gt;0),ROUND(H56*Расчёт!E56/$I$3,2),""))))</f>
        <v/>
      </c>
      <c r="L56" s="7" t="str">
        <f t="shared" si="5"/>
        <v/>
      </c>
      <c r="M56" s="16" t="str">
        <f>IF(Расчёт!W56="","",Расчёт!W56)</f>
        <v/>
      </c>
    </row>
    <row r="57" spans="1:13" ht="24" customHeight="1">
      <c r="A57" s="6">
        <v>54</v>
      </c>
      <c r="B57" s="10"/>
      <c r="C57" s="17"/>
      <c r="D57" s="6">
        <v>40</v>
      </c>
      <c r="E57" s="7" t="str">
        <f t="shared" si="3"/>
        <v/>
      </c>
      <c r="F57" s="18"/>
      <c r="G57" s="12" t="str">
        <f>IF(NOT(ISNUMBER(Расчёт!D57)),"",IF(Расчёт!D57&lt;0,"",IF(Расчёт!D57=0,0,IF(AND(ISNUMBER($E$3),$E$3&gt;0,$E$3&lt;=Расчёт!D57),ROUND(D57*$E$3/Расчёт!D57,2),""))))</f>
        <v/>
      </c>
      <c r="H57" s="8">
        <v>40</v>
      </c>
      <c r="I57" s="7" t="str">
        <f t="shared" si="4"/>
        <v/>
      </c>
      <c r="J57" s="18"/>
      <c r="K57" s="14" t="str">
        <f>IF(NOT(ISNUMBER(Расчёт!E57)),"",IF(OR(Расчёт!E57&lt;0,Расчёт!E57&gt;10),"",IF(Расчёт!E57=0,0,IF(AND(ISNUMBER($I$3),$I$3&gt;=Расчёт!E57,$I$3&lt;=10,$I$3&gt;0),ROUND(H57*Расчёт!E57/$I$3,2),""))))</f>
        <v/>
      </c>
      <c r="L57" s="7" t="str">
        <f t="shared" si="5"/>
        <v/>
      </c>
      <c r="M57" s="16" t="str">
        <f>IF(Расчёт!W57="","",Расчёт!W57)</f>
        <v/>
      </c>
    </row>
    <row r="58" spans="1:13" ht="24" customHeight="1">
      <c r="A58" s="6">
        <v>55</v>
      </c>
      <c r="B58" s="10"/>
      <c r="C58" s="17"/>
      <c r="D58" s="6">
        <v>40</v>
      </c>
      <c r="E58" s="7" t="str">
        <f t="shared" si="3"/>
        <v/>
      </c>
      <c r="F58" s="18"/>
      <c r="G58" s="12" t="str">
        <f>IF(NOT(ISNUMBER(Расчёт!D58)),"",IF(Расчёт!D58&lt;0,"",IF(Расчёт!D58=0,0,IF(AND(ISNUMBER($E$3),$E$3&gt;0,$E$3&lt;=Расчёт!D58),ROUND(D58*$E$3/Расчёт!D58,2),""))))</f>
        <v/>
      </c>
      <c r="H58" s="8">
        <v>40</v>
      </c>
      <c r="I58" s="7" t="str">
        <f t="shared" si="4"/>
        <v/>
      </c>
      <c r="J58" s="18"/>
      <c r="K58" s="14" t="str">
        <f>IF(NOT(ISNUMBER(Расчёт!E58)),"",IF(OR(Расчёт!E58&lt;0,Расчёт!E58&gt;10),"",IF(Расчёт!E58=0,0,IF(AND(ISNUMBER($I$3),$I$3&gt;=Расчёт!E58,$I$3&lt;=10,$I$3&gt;0),ROUND(H58*Расчёт!E58/$I$3,2),""))))</f>
        <v/>
      </c>
      <c r="L58" s="7" t="str">
        <f t="shared" si="5"/>
        <v/>
      </c>
      <c r="M58" s="16" t="str">
        <f>IF(Расчёт!W58="","",Расчёт!W58)</f>
        <v/>
      </c>
    </row>
    <row r="59" spans="1:13" ht="24" customHeight="1">
      <c r="A59" s="6">
        <v>56</v>
      </c>
      <c r="B59" s="10"/>
      <c r="C59" s="17"/>
      <c r="D59" s="6">
        <v>40</v>
      </c>
      <c r="E59" s="7" t="str">
        <f t="shared" si="3"/>
        <v/>
      </c>
      <c r="F59" s="18"/>
      <c r="G59" s="12" t="str">
        <f>IF(NOT(ISNUMBER(Расчёт!D59)),"",IF(Расчёт!D59&lt;0,"",IF(Расчёт!D59=0,0,IF(AND(ISNUMBER($E$3),$E$3&gt;0,$E$3&lt;=Расчёт!D59),ROUND(D59*$E$3/Расчёт!D59,2),""))))</f>
        <v/>
      </c>
      <c r="H59" s="8">
        <v>40</v>
      </c>
      <c r="I59" s="7" t="str">
        <f t="shared" si="4"/>
        <v/>
      </c>
      <c r="J59" s="18"/>
      <c r="K59" s="14" t="str">
        <f>IF(NOT(ISNUMBER(Расчёт!E59)),"",IF(OR(Расчёт!E59&lt;0,Расчёт!E59&gt;10),"",IF(Расчёт!E59=0,0,IF(AND(ISNUMBER($I$3),$I$3&gt;=Расчёт!E59,$I$3&lt;=10,$I$3&gt;0),ROUND(H59*Расчёт!E59/$I$3,2),""))))</f>
        <v/>
      </c>
      <c r="L59" s="7" t="str">
        <f t="shared" si="5"/>
        <v/>
      </c>
      <c r="M59" s="16" t="str">
        <f>IF(Расчёт!W59="","",Расчёт!W59)</f>
        <v/>
      </c>
    </row>
    <row r="60" spans="1:13" ht="24" customHeight="1">
      <c r="A60" s="6">
        <v>57</v>
      </c>
      <c r="B60" s="10"/>
      <c r="C60" s="17"/>
      <c r="D60" s="6">
        <v>40</v>
      </c>
      <c r="E60" s="7" t="str">
        <f t="shared" si="3"/>
        <v/>
      </c>
      <c r="F60" s="18"/>
      <c r="G60" s="12" t="str">
        <f>IF(NOT(ISNUMBER(Расчёт!D60)),"",IF(Расчёт!D60&lt;0,"",IF(Расчёт!D60=0,0,IF(AND(ISNUMBER($E$3),$E$3&gt;0,$E$3&lt;=Расчёт!D60),ROUND(D60*$E$3/Расчёт!D60,2),""))))</f>
        <v/>
      </c>
      <c r="H60" s="8">
        <v>40</v>
      </c>
      <c r="I60" s="7" t="str">
        <f t="shared" si="4"/>
        <v/>
      </c>
      <c r="J60" s="18"/>
      <c r="K60" s="14" t="str">
        <f>IF(NOT(ISNUMBER(Расчёт!E60)),"",IF(OR(Расчёт!E60&lt;0,Расчёт!E60&gt;10),"",IF(Расчёт!E60=0,0,IF(AND(ISNUMBER($I$3),$I$3&gt;=Расчёт!E60,$I$3&lt;=10,$I$3&gt;0),ROUND(H60*Расчёт!E60/$I$3,2),""))))</f>
        <v/>
      </c>
      <c r="L60" s="7" t="str">
        <f t="shared" si="5"/>
        <v/>
      </c>
      <c r="M60" s="16" t="str">
        <f>IF(Расчёт!W60="","",Расчёт!W60)</f>
        <v/>
      </c>
    </row>
    <row r="61" spans="1:13" ht="24" customHeight="1">
      <c r="A61" s="6">
        <v>58</v>
      </c>
      <c r="B61" s="10"/>
      <c r="C61" s="17"/>
      <c r="D61" s="6">
        <v>40</v>
      </c>
      <c r="E61" s="7" t="str">
        <f t="shared" si="3"/>
        <v/>
      </c>
      <c r="F61" s="18"/>
      <c r="G61" s="12" t="str">
        <f>IF(NOT(ISNUMBER(Расчёт!D61)),"",IF(Расчёт!D61&lt;0,"",IF(Расчёт!D61=0,0,IF(AND(ISNUMBER($E$3),$E$3&gt;0,$E$3&lt;=Расчёт!D61),ROUND(D61*$E$3/Расчёт!D61,2),""))))</f>
        <v/>
      </c>
      <c r="H61" s="8">
        <v>40</v>
      </c>
      <c r="I61" s="7" t="str">
        <f t="shared" si="4"/>
        <v/>
      </c>
      <c r="J61" s="18"/>
      <c r="K61" s="14" t="str">
        <f>IF(NOT(ISNUMBER(Расчёт!E61)),"",IF(OR(Расчёт!E61&lt;0,Расчёт!E61&gt;10),"",IF(Расчёт!E61=0,0,IF(AND(ISNUMBER($I$3),$I$3&gt;=Расчёт!E61,$I$3&lt;=10,$I$3&gt;0),ROUND(H61*Расчёт!E61/$I$3,2),""))))</f>
        <v/>
      </c>
      <c r="L61" s="7" t="str">
        <f t="shared" si="5"/>
        <v/>
      </c>
      <c r="M61" s="16" t="str">
        <f>IF(Расчёт!W61="","",Расчёт!W61)</f>
        <v/>
      </c>
    </row>
    <row r="62" spans="1:13" ht="24" customHeight="1">
      <c r="A62" s="6">
        <v>59</v>
      </c>
      <c r="B62" s="10"/>
      <c r="C62" s="17"/>
      <c r="D62" s="6">
        <v>40</v>
      </c>
      <c r="E62" s="7" t="str">
        <f t="shared" si="3"/>
        <v/>
      </c>
      <c r="F62" s="18"/>
      <c r="G62" s="12" t="str">
        <f>IF(NOT(ISNUMBER(Расчёт!D62)),"",IF(Расчёт!D62&lt;0,"",IF(Расчёт!D62=0,0,IF(AND(ISNUMBER($E$3),$E$3&gt;0,$E$3&lt;=Расчёт!D62),ROUND(D62*$E$3/Расчёт!D62,2),""))))</f>
        <v/>
      </c>
      <c r="H62" s="8">
        <v>40</v>
      </c>
      <c r="I62" s="7" t="str">
        <f t="shared" si="4"/>
        <v/>
      </c>
      <c r="J62" s="18"/>
      <c r="K62" s="14" t="str">
        <f>IF(NOT(ISNUMBER(Расчёт!E62)),"",IF(OR(Расчёт!E62&lt;0,Расчёт!E62&gt;10),"",IF(Расчёт!E62=0,0,IF(AND(ISNUMBER($I$3),$I$3&gt;=Расчёт!E62,$I$3&lt;=10,$I$3&gt;0),ROUND(H62*Расчёт!E62/$I$3,2),""))))</f>
        <v/>
      </c>
      <c r="L62" s="7" t="str">
        <f t="shared" si="5"/>
        <v/>
      </c>
      <c r="M62" s="16" t="str">
        <f>IF(Расчёт!W62="","",Расчёт!W62)</f>
        <v/>
      </c>
    </row>
    <row r="63" spans="1:13" ht="24" customHeight="1">
      <c r="A63" s="6">
        <v>60</v>
      </c>
      <c r="B63" s="10"/>
      <c r="C63" s="17"/>
      <c r="D63" s="6">
        <v>40</v>
      </c>
      <c r="E63" s="7" t="str">
        <f t="shared" si="3"/>
        <v/>
      </c>
      <c r="F63" s="18"/>
      <c r="G63" s="12" t="str">
        <f>IF(NOT(ISNUMBER(Расчёт!D63)),"",IF(Расчёт!D63&lt;0,"",IF(Расчёт!D63=0,0,IF(AND(ISNUMBER($E$3),$E$3&gt;0,$E$3&lt;=Расчёт!D63),ROUND(D63*$E$3/Расчёт!D63,2),""))))</f>
        <v/>
      </c>
      <c r="H63" s="8">
        <v>40</v>
      </c>
      <c r="I63" s="7" t="str">
        <f t="shared" si="4"/>
        <v/>
      </c>
      <c r="J63" s="18"/>
      <c r="K63" s="14" t="str">
        <f>IF(NOT(ISNUMBER(Расчёт!E63)),"",IF(OR(Расчёт!E63&lt;0,Расчёт!E63&gt;10),"",IF(Расчёт!E63=0,0,IF(AND(ISNUMBER($I$3),$I$3&gt;=Расчёт!E63,$I$3&lt;=10,$I$3&gt;0),ROUND(H63*Расчёт!E63/$I$3,2),""))))</f>
        <v/>
      </c>
      <c r="L63" s="7" t="str">
        <f t="shared" si="5"/>
        <v/>
      </c>
      <c r="M63" s="16" t="str">
        <f>IF(Расчёт!W63="","",Расчёт!W63)</f>
        <v/>
      </c>
    </row>
    <row r="64" spans="1:13" ht="24" customHeight="1">
      <c r="A64" s="6">
        <v>61</v>
      </c>
      <c r="B64" s="10"/>
      <c r="C64" s="17"/>
      <c r="D64" s="6">
        <v>40</v>
      </c>
      <c r="E64" s="7" t="str">
        <f t="shared" si="3"/>
        <v/>
      </c>
      <c r="F64" s="18"/>
      <c r="G64" s="12" t="str">
        <f>IF(NOT(ISNUMBER(Расчёт!D64)),"",IF(Расчёт!D64&lt;0,"",IF(Расчёт!D64=0,0,IF(AND(ISNUMBER($E$3),$E$3&gt;0,$E$3&lt;=Расчёт!D64),ROUND(D64*$E$3/Расчёт!D64,2),""))))</f>
        <v/>
      </c>
      <c r="H64" s="8">
        <v>40</v>
      </c>
      <c r="I64" s="7" t="str">
        <f t="shared" si="4"/>
        <v/>
      </c>
      <c r="J64" s="18"/>
      <c r="K64" s="14" t="str">
        <f>IF(NOT(ISNUMBER(Расчёт!E64)),"",IF(OR(Расчёт!E64&lt;0,Расчёт!E64&gt;10),"",IF(Расчёт!E64=0,0,IF(AND(ISNUMBER($I$3),$I$3&gt;=Расчёт!E64,$I$3&lt;=10,$I$3&gt;0),ROUND(H64*Расчёт!E64/$I$3,2),""))))</f>
        <v/>
      </c>
      <c r="L64" s="7" t="str">
        <f t="shared" si="5"/>
        <v/>
      </c>
      <c r="M64" s="16" t="str">
        <f>IF(Расчёт!W64="","",Расчёт!W64)</f>
        <v/>
      </c>
    </row>
    <row r="65" spans="1:13" ht="24" customHeight="1">
      <c r="A65" s="6">
        <v>62</v>
      </c>
      <c r="B65" s="10"/>
      <c r="C65" s="17"/>
      <c r="D65" s="6">
        <v>40</v>
      </c>
      <c r="E65" s="7" t="str">
        <f t="shared" si="3"/>
        <v/>
      </c>
      <c r="F65" s="18"/>
      <c r="G65" s="12" t="str">
        <f>IF(NOT(ISNUMBER(Расчёт!D65)),"",IF(Расчёт!D65&lt;0,"",IF(Расчёт!D65=0,0,IF(AND(ISNUMBER($E$3),$E$3&gt;0,$E$3&lt;=Расчёт!D65),ROUND(D65*$E$3/Расчёт!D65,2),""))))</f>
        <v/>
      </c>
      <c r="H65" s="8">
        <v>40</v>
      </c>
      <c r="I65" s="7" t="str">
        <f t="shared" si="4"/>
        <v/>
      </c>
      <c r="J65" s="18"/>
      <c r="K65" s="14" t="str">
        <f>IF(NOT(ISNUMBER(Расчёт!E65)),"",IF(OR(Расчёт!E65&lt;0,Расчёт!E65&gt;10),"",IF(Расчёт!E65=0,0,IF(AND(ISNUMBER($I$3),$I$3&gt;=Расчёт!E65,$I$3&lt;=10,$I$3&gt;0),ROUND(H65*Расчёт!E65/$I$3,2),""))))</f>
        <v/>
      </c>
      <c r="L65" s="7" t="str">
        <f t="shared" si="5"/>
        <v/>
      </c>
      <c r="M65" s="16" t="str">
        <f>IF(Расчёт!W65="","",Расчёт!W65)</f>
        <v/>
      </c>
    </row>
    <row r="66" spans="1:13" ht="24" customHeight="1">
      <c r="A66" s="6">
        <v>63</v>
      </c>
      <c r="B66" s="10"/>
      <c r="C66" s="17"/>
      <c r="D66" s="6">
        <v>40</v>
      </c>
      <c r="E66" s="7" t="str">
        <f t="shared" si="3"/>
        <v/>
      </c>
      <c r="F66" s="18"/>
      <c r="G66" s="12" t="str">
        <f>IF(NOT(ISNUMBER(Расчёт!D66)),"",IF(Расчёт!D66&lt;0,"",IF(Расчёт!D66=0,0,IF(AND(ISNUMBER($E$3),$E$3&gt;0,$E$3&lt;=Расчёт!D66),ROUND(D66*$E$3/Расчёт!D66,2),""))))</f>
        <v/>
      </c>
      <c r="H66" s="8">
        <v>40</v>
      </c>
      <c r="I66" s="7" t="str">
        <f t="shared" si="4"/>
        <v/>
      </c>
      <c r="J66" s="18"/>
      <c r="K66" s="14" t="str">
        <f>IF(NOT(ISNUMBER(Расчёт!E66)),"",IF(OR(Расчёт!E66&lt;0,Расчёт!E66&gt;10),"",IF(Расчёт!E66=0,0,IF(AND(ISNUMBER($I$3),$I$3&gt;=Расчёт!E66,$I$3&lt;=10,$I$3&gt;0),ROUND(H66*Расчёт!E66/$I$3,2),""))))</f>
        <v/>
      </c>
      <c r="L66" s="7" t="str">
        <f t="shared" si="5"/>
        <v/>
      </c>
      <c r="M66" s="16" t="str">
        <f>IF(Расчёт!W66="","",Расчёт!W66)</f>
        <v/>
      </c>
    </row>
    <row r="67" spans="1:13" ht="24" customHeight="1">
      <c r="A67" s="6">
        <v>64</v>
      </c>
      <c r="B67" s="10"/>
      <c r="C67" s="17"/>
      <c r="D67" s="6">
        <v>40</v>
      </c>
      <c r="E67" s="7" t="str">
        <f t="shared" si="3"/>
        <v/>
      </c>
      <c r="F67" s="18"/>
      <c r="G67" s="12" t="str">
        <f>IF(NOT(ISNUMBER(Расчёт!D67)),"",IF(Расчёт!D67&lt;0,"",IF(Расчёт!D67=0,0,IF(AND(ISNUMBER($E$3),$E$3&gt;0,$E$3&lt;=Расчёт!D67),ROUND(D67*$E$3/Расчёт!D67,2),""))))</f>
        <v/>
      </c>
      <c r="H67" s="8">
        <v>40</v>
      </c>
      <c r="I67" s="7" t="str">
        <f t="shared" si="4"/>
        <v/>
      </c>
      <c r="J67" s="18"/>
      <c r="K67" s="14" t="str">
        <f>IF(NOT(ISNUMBER(Расчёт!E67)),"",IF(OR(Расчёт!E67&lt;0,Расчёт!E67&gt;10),"",IF(Расчёт!E67=0,0,IF(AND(ISNUMBER($I$3),$I$3&gt;=Расчёт!E67,$I$3&lt;=10,$I$3&gt;0),ROUND(H67*Расчёт!E67/$I$3,2),""))))</f>
        <v/>
      </c>
      <c r="L67" s="7" t="str">
        <f t="shared" si="5"/>
        <v/>
      </c>
      <c r="M67" s="16" t="str">
        <f>IF(Расчёт!W67="","",Расчёт!W67)</f>
        <v/>
      </c>
    </row>
    <row r="68" spans="1:13" ht="24" customHeight="1">
      <c r="A68" s="6">
        <v>65</v>
      </c>
      <c r="B68" s="10"/>
      <c r="C68" s="17"/>
      <c r="D68" s="6">
        <v>40</v>
      </c>
      <c r="E68" s="7" t="str">
        <f t="shared" ref="E68:E99" si="6">IF(COUNTA(B68:C68,F68,J68)=0,"",$E$3)</f>
        <v/>
      </c>
      <c r="F68" s="18"/>
      <c r="G68" s="12" t="str">
        <f>IF(NOT(ISNUMBER(Расчёт!D68)),"",IF(Расчёт!D68&lt;0,"",IF(Расчёт!D68=0,0,IF(AND(ISNUMBER($E$3),$E$3&gt;0,$E$3&lt;=Расчёт!D68),ROUND(D68*$E$3/Расчёт!D68,2),""))))</f>
        <v/>
      </c>
      <c r="H68" s="8">
        <v>40</v>
      </c>
      <c r="I68" s="7" t="str">
        <f t="shared" ref="I68:I99" si="7">IF(COUNTA(B68:C68,F68,J68)=0,"",$I$3)</f>
        <v/>
      </c>
      <c r="J68" s="18"/>
      <c r="K68" s="14" t="str">
        <f>IF(NOT(ISNUMBER(Расчёт!E68)),"",IF(OR(Расчёт!E68&lt;0,Расчёт!E68&gt;10),"",IF(Расчёт!E68=0,0,IF(AND(ISNUMBER($I$3),$I$3&gt;=Расчёт!E68,$I$3&lt;=10,$I$3&gt;0),ROUND(H68*Расчёт!E68/$I$3,2),""))))</f>
        <v/>
      </c>
      <c r="L68" s="7" t="str">
        <f t="shared" ref="L68:L99" si="8">IF(COUNT(G68,K68)=2,ROUND(G68+K68,2),"")</f>
        <v/>
      </c>
      <c r="M68" s="16" t="str">
        <f>IF(Расчёт!W68="","",Расчёт!W68)</f>
        <v/>
      </c>
    </row>
    <row r="69" spans="1:13" ht="24" customHeight="1">
      <c r="A69" s="6">
        <v>66</v>
      </c>
      <c r="B69" s="10"/>
      <c r="C69" s="17"/>
      <c r="D69" s="6">
        <v>40</v>
      </c>
      <c r="E69" s="7" t="str">
        <f t="shared" si="6"/>
        <v/>
      </c>
      <c r="F69" s="18"/>
      <c r="G69" s="12" t="str">
        <f>IF(NOT(ISNUMBER(Расчёт!D69)),"",IF(Расчёт!D69&lt;0,"",IF(Расчёт!D69=0,0,IF(AND(ISNUMBER($E$3),$E$3&gt;0,$E$3&lt;=Расчёт!D69),ROUND(D69*$E$3/Расчёт!D69,2),""))))</f>
        <v/>
      </c>
      <c r="H69" s="8">
        <v>40</v>
      </c>
      <c r="I69" s="7" t="str">
        <f t="shared" si="7"/>
        <v/>
      </c>
      <c r="J69" s="18"/>
      <c r="K69" s="14" t="str">
        <f>IF(NOT(ISNUMBER(Расчёт!E69)),"",IF(OR(Расчёт!E69&lt;0,Расчёт!E69&gt;10),"",IF(Расчёт!E69=0,0,IF(AND(ISNUMBER($I$3),$I$3&gt;=Расчёт!E69,$I$3&lt;=10,$I$3&gt;0),ROUND(H69*Расчёт!E69/$I$3,2),""))))</f>
        <v/>
      </c>
      <c r="L69" s="7" t="str">
        <f t="shared" si="8"/>
        <v/>
      </c>
      <c r="M69" s="16" t="str">
        <f>IF(Расчёт!W69="","",Расчёт!W69)</f>
        <v/>
      </c>
    </row>
    <row r="70" spans="1:13" ht="24" customHeight="1">
      <c r="A70" s="6">
        <v>67</v>
      </c>
      <c r="B70" s="10"/>
      <c r="C70" s="17"/>
      <c r="D70" s="6">
        <v>40</v>
      </c>
      <c r="E70" s="7" t="str">
        <f t="shared" si="6"/>
        <v/>
      </c>
      <c r="F70" s="18"/>
      <c r="G70" s="12" t="str">
        <f>IF(NOT(ISNUMBER(Расчёт!D70)),"",IF(Расчёт!D70&lt;0,"",IF(Расчёт!D70=0,0,IF(AND(ISNUMBER($E$3),$E$3&gt;0,$E$3&lt;=Расчёт!D70),ROUND(D70*$E$3/Расчёт!D70,2),""))))</f>
        <v/>
      </c>
      <c r="H70" s="8">
        <v>40</v>
      </c>
      <c r="I70" s="7" t="str">
        <f t="shared" si="7"/>
        <v/>
      </c>
      <c r="J70" s="18"/>
      <c r="K70" s="14" t="str">
        <f>IF(NOT(ISNUMBER(Расчёт!E70)),"",IF(OR(Расчёт!E70&lt;0,Расчёт!E70&gt;10),"",IF(Расчёт!E70=0,0,IF(AND(ISNUMBER($I$3),$I$3&gt;=Расчёт!E70,$I$3&lt;=10,$I$3&gt;0),ROUND(H70*Расчёт!E70/$I$3,2),""))))</f>
        <v/>
      </c>
      <c r="L70" s="7" t="str">
        <f t="shared" si="8"/>
        <v/>
      </c>
      <c r="M70" s="16" t="str">
        <f>IF(Расчёт!W70="","",Расчёт!W70)</f>
        <v/>
      </c>
    </row>
    <row r="71" spans="1:13" ht="24" customHeight="1">
      <c r="A71" s="6">
        <v>68</v>
      </c>
      <c r="B71" s="10"/>
      <c r="C71" s="17"/>
      <c r="D71" s="6">
        <v>40</v>
      </c>
      <c r="E71" s="7" t="str">
        <f t="shared" si="6"/>
        <v/>
      </c>
      <c r="F71" s="18"/>
      <c r="G71" s="12" t="str">
        <f>IF(NOT(ISNUMBER(Расчёт!D71)),"",IF(Расчёт!D71&lt;0,"",IF(Расчёт!D71=0,0,IF(AND(ISNUMBER($E$3),$E$3&gt;0,$E$3&lt;=Расчёт!D71),ROUND(D71*$E$3/Расчёт!D71,2),""))))</f>
        <v/>
      </c>
      <c r="H71" s="8">
        <v>40</v>
      </c>
      <c r="I71" s="7" t="str">
        <f t="shared" si="7"/>
        <v/>
      </c>
      <c r="J71" s="18"/>
      <c r="K71" s="14" t="str">
        <f>IF(NOT(ISNUMBER(Расчёт!E71)),"",IF(OR(Расчёт!E71&lt;0,Расчёт!E71&gt;10),"",IF(Расчёт!E71=0,0,IF(AND(ISNUMBER($I$3),$I$3&gt;=Расчёт!E71,$I$3&lt;=10,$I$3&gt;0),ROUND(H71*Расчёт!E71/$I$3,2),""))))</f>
        <v/>
      </c>
      <c r="L71" s="7" t="str">
        <f t="shared" si="8"/>
        <v/>
      </c>
      <c r="M71" s="16" t="str">
        <f>IF(Расчёт!W71="","",Расчёт!W71)</f>
        <v/>
      </c>
    </row>
    <row r="72" spans="1:13" ht="24" customHeight="1">
      <c r="A72" s="6">
        <v>69</v>
      </c>
      <c r="B72" s="10"/>
      <c r="C72" s="17"/>
      <c r="D72" s="6">
        <v>40</v>
      </c>
      <c r="E72" s="7" t="str">
        <f t="shared" si="6"/>
        <v/>
      </c>
      <c r="F72" s="18"/>
      <c r="G72" s="12" t="str">
        <f>IF(NOT(ISNUMBER(Расчёт!D72)),"",IF(Расчёт!D72&lt;0,"",IF(Расчёт!D72=0,0,IF(AND(ISNUMBER($E$3),$E$3&gt;0,$E$3&lt;=Расчёт!D72),ROUND(D72*$E$3/Расчёт!D72,2),""))))</f>
        <v/>
      </c>
      <c r="H72" s="8">
        <v>40</v>
      </c>
      <c r="I72" s="7" t="str">
        <f t="shared" si="7"/>
        <v/>
      </c>
      <c r="J72" s="18"/>
      <c r="K72" s="14" t="str">
        <f>IF(NOT(ISNUMBER(Расчёт!E72)),"",IF(OR(Расчёт!E72&lt;0,Расчёт!E72&gt;10),"",IF(Расчёт!E72=0,0,IF(AND(ISNUMBER($I$3),$I$3&gt;=Расчёт!E72,$I$3&lt;=10,$I$3&gt;0),ROUND(H72*Расчёт!E72/$I$3,2),""))))</f>
        <v/>
      </c>
      <c r="L72" s="7" t="str">
        <f t="shared" si="8"/>
        <v/>
      </c>
      <c r="M72" s="16" t="str">
        <f>IF(Расчёт!W72="","",Расчёт!W72)</f>
        <v/>
      </c>
    </row>
    <row r="73" spans="1:13" ht="24" customHeight="1">
      <c r="A73" s="6">
        <v>70</v>
      </c>
      <c r="B73" s="10"/>
      <c r="C73" s="17"/>
      <c r="D73" s="6">
        <v>40</v>
      </c>
      <c r="E73" s="7" t="str">
        <f t="shared" si="6"/>
        <v/>
      </c>
      <c r="F73" s="18"/>
      <c r="G73" s="12" t="str">
        <f>IF(NOT(ISNUMBER(Расчёт!D73)),"",IF(Расчёт!D73&lt;0,"",IF(Расчёт!D73=0,0,IF(AND(ISNUMBER($E$3),$E$3&gt;0,$E$3&lt;=Расчёт!D73),ROUND(D73*$E$3/Расчёт!D73,2),""))))</f>
        <v/>
      </c>
      <c r="H73" s="8">
        <v>40</v>
      </c>
      <c r="I73" s="7" t="str">
        <f t="shared" si="7"/>
        <v/>
      </c>
      <c r="J73" s="18"/>
      <c r="K73" s="14" t="str">
        <f>IF(NOT(ISNUMBER(Расчёт!E73)),"",IF(OR(Расчёт!E73&lt;0,Расчёт!E73&gt;10),"",IF(Расчёт!E73=0,0,IF(AND(ISNUMBER($I$3),$I$3&gt;=Расчёт!E73,$I$3&lt;=10,$I$3&gt;0),ROUND(H73*Расчёт!E73/$I$3,2),""))))</f>
        <v/>
      </c>
      <c r="L73" s="7" t="str">
        <f t="shared" si="8"/>
        <v/>
      </c>
      <c r="M73" s="16" t="str">
        <f>IF(Расчёт!W73="","",Расчёт!W73)</f>
        <v/>
      </c>
    </row>
    <row r="74" spans="1:13" ht="24" customHeight="1">
      <c r="A74" s="6">
        <v>71</v>
      </c>
      <c r="B74" s="10"/>
      <c r="C74" s="17"/>
      <c r="D74" s="6">
        <v>40</v>
      </c>
      <c r="E74" s="7" t="str">
        <f t="shared" si="6"/>
        <v/>
      </c>
      <c r="F74" s="18"/>
      <c r="G74" s="12" t="str">
        <f>IF(NOT(ISNUMBER(Расчёт!D74)),"",IF(Расчёт!D74&lt;0,"",IF(Расчёт!D74=0,0,IF(AND(ISNUMBER($E$3),$E$3&gt;0,$E$3&lt;=Расчёт!D74),ROUND(D74*$E$3/Расчёт!D74,2),""))))</f>
        <v/>
      </c>
      <c r="H74" s="8">
        <v>40</v>
      </c>
      <c r="I74" s="7" t="str">
        <f t="shared" si="7"/>
        <v/>
      </c>
      <c r="J74" s="18"/>
      <c r="K74" s="14" t="str">
        <f>IF(NOT(ISNUMBER(Расчёт!E74)),"",IF(OR(Расчёт!E74&lt;0,Расчёт!E74&gt;10),"",IF(Расчёт!E74=0,0,IF(AND(ISNUMBER($I$3),$I$3&gt;=Расчёт!E74,$I$3&lt;=10,$I$3&gt;0),ROUND(H74*Расчёт!E74/$I$3,2),""))))</f>
        <v/>
      </c>
      <c r="L74" s="7" t="str">
        <f t="shared" si="8"/>
        <v/>
      </c>
      <c r="M74" s="16" t="str">
        <f>IF(Расчёт!W74="","",Расчёт!W74)</f>
        <v/>
      </c>
    </row>
    <row r="75" spans="1:13" ht="24" customHeight="1">
      <c r="A75" s="6">
        <v>72</v>
      </c>
      <c r="B75" s="10"/>
      <c r="C75" s="17"/>
      <c r="D75" s="6">
        <v>40</v>
      </c>
      <c r="E75" s="7" t="str">
        <f t="shared" si="6"/>
        <v/>
      </c>
      <c r="F75" s="18"/>
      <c r="G75" s="12" t="str">
        <f>IF(NOT(ISNUMBER(Расчёт!D75)),"",IF(Расчёт!D75&lt;0,"",IF(Расчёт!D75=0,0,IF(AND(ISNUMBER($E$3),$E$3&gt;0,$E$3&lt;=Расчёт!D75),ROUND(D75*$E$3/Расчёт!D75,2),""))))</f>
        <v/>
      </c>
      <c r="H75" s="8">
        <v>40</v>
      </c>
      <c r="I75" s="7" t="str">
        <f t="shared" si="7"/>
        <v/>
      </c>
      <c r="J75" s="18"/>
      <c r="K75" s="14" t="str">
        <f>IF(NOT(ISNUMBER(Расчёт!E75)),"",IF(OR(Расчёт!E75&lt;0,Расчёт!E75&gt;10),"",IF(Расчёт!E75=0,0,IF(AND(ISNUMBER($I$3),$I$3&gt;=Расчёт!E75,$I$3&lt;=10,$I$3&gt;0),ROUND(H75*Расчёт!E75/$I$3,2),""))))</f>
        <v/>
      </c>
      <c r="L75" s="7" t="str">
        <f t="shared" si="8"/>
        <v/>
      </c>
      <c r="M75" s="16" t="str">
        <f>IF(Расчёт!W75="","",Расчёт!W75)</f>
        <v/>
      </c>
    </row>
    <row r="76" spans="1:13" ht="24" customHeight="1">
      <c r="A76" s="6">
        <v>73</v>
      </c>
      <c r="B76" s="10"/>
      <c r="C76" s="17"/>
      <c r="D76" s="6">
        <v>40</v>
      </c>
      <c r="E76" s="7" t="str">
        <f t="shared" si="6"/>
        <v/>
      </c>
      <c r="F76" s="18"/>
      <c r="G76" s="12" t="str">
        <f>IF(NOT(ISNUMBER(Расчёт!D76)),"",IF(Расчёт!D76&lt;0,"",IF(Расчёт!D76=0,0,IF(AND(ISNUMBER($E$3),$E$3&gt;0,$E$3&lt;=Расчёт!D76),ROUND(D76*$E$3/Расчёт!D76,2),""))))</f>
        <v/>
      </c>
      <c r="H76" s="8">
        <v>40</v>
      </c>
      <c r="I76" s="7" t="str">
        <f t="shared" si="7"/>
        <v/>
      </c>
      <c r="J76" s="18"/>
      <c r="K76" s="14" t="str">
        <f>IF(NOT(ISNUMBER(Расчёт!E76)),"",IF(OR(Расчёт!E76&lt;0,Расчёт!E76&gt;10),"",IF(Расчёт!E76=0,0,IF(AND(ISNUMBER($I$3),$I$3&gt;=Расчёт!E76,$I$3&lt;=10,$I$3&gt;0),ROUND(H76*Расчёт!E76/$I$3,2),""))))</f>
        <v/>
      </c>
      <c r="L76" s="7" t="str">
        <f t="shared" si="8"/>
        <v/>
      </c>
      <c r="M76" s="16" t="str">
        <f>IF(Расчёт!W76="","",Расчёт!W76)</f>
        <v/>
      </c>
    </row>
    <row r="77" spans="1:13" ht="24" customHeight="1">
      <c r="A77" s="6">
        <v>74</v>
      </c>
      <c r="B77" s="10"/>
      <c r="C77" s="17"/>
      <c r="D77" s="6">
        <v>40</v>
      </c>
      <c r="E77" s="7" t="str">
        <f t="shared" si="6"/>
        <v/>
      </c>
      <c r="F77" s="18"/>
      <c r="G77" s="12" t="str">
        <f>IF(NOT(ISNUMBER(Расчёт!D77)),"",IF(Расчёт!D77&lt;0,"",IF(Расчёт!D77=0,0,IF(AND(ISNUMBER($E$3),$E$3&gt;0,$E$3&lt;=Расчёт!D77),ROUND(D77*$E$3/Расчёт!D77,2),""))))</f>
        <v/>
      </c>
      <c r="H77" s="8">
        <v>40</v>
      </c>
      <c r="I77" s="7" t="str">
        <f t="shared" si="7"/>
        <v/>
      </c>
      <c r="J77" s="18"/>
      <c r="K77" s="14" t="str">
        <f>IF(NOT(ISNUMBER(Расчёт!E77)),"",IF(OR(Расчёт!E77&lt;0,Расчёт!E77&gt;10),"",IF(Расчёт!E77=0,0,IF(AND(ISNUMBER($I$3),$I$3&gt;=Расчёт!E77,$I$3&lt;=10,$I$3&gt;0),ROUND(H77*Расчёт!E77/$I$3,2),""))))</f>
        <v/>
      </c>
      <c r="L77" s="7" t="str">
        <f t="shared" si="8"/>
        <v/>
      </c>
      <c r="M77" s="16" t="str">
        <f>IF(Расчёт!W77="","",Расчёт!W77)</f>
        <v/>
      </c>
    </row>
    <row r="78" spans="1:13" ht="24" customHeight="1">
      <c r="A78" s="6">
        <v>75</v>
      </c>
      <c r="B78" s="10"/>
      <c r="C78" s="17"/>
      <c r="D78" s="6">
        <v>40</v>
      </c>
      <c r="E78" s="7" t="str">
        <f t="shared" si="6"/>
        <v/>
      </c>
      <c r="F78" s="18"/>
      <c r="G78" s="12" t="str">
        <f>IF(NOT(ISNUMBER(Расчёт!D78)),"",IF(Расчёт!D78&lt;0,"",IF(Расчёт!D78=0,0,IF(AND(ISNUMBER($E$3),$E$3&gt;0,$E$3&lt;=Расчёт!D78),ROUND(D78*$E$3/Расчёт!D78,2),""))))</f>
        <v/>
      </c>
      <c r="H78" s="8">
        <v>40</v>
      </c>
      <c r="I78" s="7" t="str">
        <f t="shared" si="7"/>
        <v/>
      </c>
      <c r="J78" s="18"/>
      <c r="K78" s="14" t="str">
        <f>IF(NOT(ISNUMBER(Расчёт!E78)),"",IF(OR(Расчёт!E78&lt;0,Расчёт!E78&gt;10),"",IF(Расчёт!E78=0,0,IF(AND(ISNUMBER($I$3),$I$3&gt;=Расчёт!E78,$I$3&lt;=10,$I$3&gt;0),ROUND(H78*Расчёт!E78/$I$3,2),""))))</f>
        <v/>
      </c>
      <c r="L78" s="7" t="str">
        <f t="shared" si="8"/>
        <v/>
      </c>
      <c r="M78" s="16" t="str">
        <f>IF(Расчёт!W78="","",Расчёт!W78)</f>
        <v/>
      </c>
    </row>
    <row r="79" spans="1:13" ht="24" customHeight="1">
      <c r="A79" s="6">
        <v>76</v>
      </c>
      <c r="B79" s="10"/>
      <c r="C79" s="17"/>
      <c r="D79" s="6">
        <v>40</v>
      </c>
      <c r="E79" s="7" t="str">
        <f t="shared" si="6"/>
        <v/>
      </c>
      <c r="F79" s="18"/>
      <c r="G79" s="12" t="str">
        <f>IF(NOT(ISNUMBER(Расчёт!D79)),"",IF(Расчёт!D79&lt;0,"",IF(Расчёт!D79=0,0,IF(AND(ISNUMBER($E$3),$E$3&gt;0,$E$3&lt;=Расчёт!D79),ROUND(D79*$E$3/Расчёт!D79,2),""))))</f>
        <v/>
      </c>
      <c r="H79" s="8">
        <v>40</v>
      </c>
      <c r="I79" s="7" t="str">
        <f t="shared" si="7"/>
        <v/>
      </c>
      <c r="J79" s="18"/>
      <c r="K79" s="14" t="str">
        <f>IF(NOT(ISNUMBER(Расчёт!E79)),"",IF(OR(Расчёт!E79&lt;0,Расчёт!E79&gt;10),"",IF(Расчёт!E79=0,0,IF(AND(ISNUMBER($I$3),$I$3&gt;=Расчёт!E79,$I$3&lt;=10,$I$3&gt;0),ROUND(H79*Расчёт!E79/$I$3,2),""))))</f>
        <v/>
      </c>
      <c r="L79" s="7" t="str">
        <f t="shared" si="8"/>
        <v/>
      </c>
      <c r="M79" s="16" t="str">
        <f>IF(Расчёт!W79="","",Расчёт!W79)</f>
        <v/>
      </c>
    </row>
    <row r="80" spans="1:13" ht="24" customHeight="1">
      <c r="A80" s="6">
        <v>77</v>
      </c>
      <c r="B80" s="10"/>
      <c r="C80" s="17"/>
      <c r="D80" s="6">
        <v>40</v>
      </c>
      <c r="E80" s="7" t="str">
        <f t="shared" si="6"/>
        <v/>
      </c>
      <c r="F80" s="18"/>
      <c r="G80" s="12" t="str">
        <f>IF(NOT(ISNUMBER(Расчёт!D80)),"",IF(Расчёт!D80&lt;0,"",IF(Расчёт!D80=0,0,IF(AND(ISNUMBER($E$3),$E$3&gt;0,$E$3&lt;=Расчёт!D80),ROUND(D80*$E$3/Расчёт!D80,2),""))))</f>
        <v/>
      </c>
      <c r="H80" s="8">
        <v>40</v>
      </c>
      <c r="I80" s="7" t="str">
        <f t="shared" si="7"/>
        <v/>
      </c>
      <c r="J80" s="18"/>
      <c r="K80" s="14" t="str">
        <f>IF(NOT(ISNUMBER(Расчёт!E80)),"",IF(OR(Расчёт!E80&lt;0,Расчёт!E80&gt;10),"",IF(Расчёт!E80=0,0,IF(AND(ISNUMBER($I$3),$I$3&gt;=Расчёт!E80,$I$3&lt;=10,$I$3&gt;0),ROUND(H80*Расчёт!E80/$I$3,2),""))))</f>
        <v/>
      </c>
      <c r="L80" s="7" t="str">
        <f t="shared" si="8"/>
        <v/>
      </c>
      <c r="M80" s="16" t="str">
        <f>IF(Расчёт!W80="","",Расчёт!W80)</f>
        <v/>
      </c>
    </row>
    <row r="81" spans="1:13" ht="24" customHeight="1">
      <c r="A81" s="6">
        <v>78</v>
      </c>
      <c r="B81" s="10"/>
      <c r="C81" s="17"/>
      <c r="D81" s="6">
        <v>40</v>
      </c>
      <c r="E81" s="7" t="str">
        <f t="shared" si="6"/>
        <v/>
      </c>
      <c r="F81" s="18"/>
      <c r="G81" s="12" t="str">
        <f>IF(NOT(ISNUMBER(Расчёт!D81)),"",IF(Расчёт!D81&lt;0,"",IF(Расчёт!D81=0,0,IF(AND(ISNUMBER($E$3),$E$3&gt;0,$E$3&lt;=Расчёт!D81),ROUND(D81*$E$3/Расчёт!D81,2),""))))</f>
        <v/>
      </c>
      <c r="H81" s="8">
        <v>40</v>
      </c>
      <c r="I81" s="7" t="str">
        <f t="shared" si="7"/>
        <v/>
      </c>
      <c r="J81" s="18"/>
      <c r="K81" s="14" t="str">
        <f>IF(NOT(ISNUMBER(Расчёт!E81)),"",IF(OR(Расчёт!E81&lt;0,Расчёт!E81&gt;10),"",IF(Расчёт!E81=0,0,IF(AND(ISNUMBER($I$3),$I$3&gt;=Расчёт!E81,$I$3&lt;=10,$I$3&gt;0),ROUND(H81*Расчёт!E81/$I$3,2),""))))</f>
        <v/>
      </c>
      <c r="L81" s="7" t="str">
        <f t="shared" si="8"/>
        <v/>
      </c>
      <c r="M81" s="16" t="str">
        <f>IF(Расчёт!W81="","",Расчёт!W81)</f>
        <v/>
      </c>
    </row>
    <row r="82" spans="1:13" ht="24" customHeight="1">
      <c r="A82" s="6">
        <v>79</v>
      </c>
      <c r="B82" s="10"/>
      <c r="C82" s="17"/>
      <c r="D82" s="6">
        <v>40</v>
      </c>
      <c r="E82" s="7" t="str">
        <f t="shared" si="6"/>
        <v/>
      </c>
      <c r="F82" s="18"/>
      <c r="G82" s="12" t="str">
        <f>IF(NOT(ISNUMBER(Расчёт!D82)),"",IF(Расчёт!D82&lt;0,"",IF(Расчёт!D82=0,0,IF(AND(ISNUMBER($E$3),$E$3&gt;0,$E$3&lt;=Расчёт!D82),ROUND(D82*$E$3/Расчёт!D82,2),""))))</f>
        <v/>
      </c>
      <c r="H82" s="8">
        <v>40</v>
      </c>
      <c r="I82" s="7" t="str">
        <f t="shared" si="7"/>
        <v/>
      </c>
      <c r="J82" s="18"/>
      <c r="K82" s="14" t="str">
        <f>IF(NOT(ISNUMBER(Расчёт!E82)),"",IF(OR(Расчёт!E82&lt;0,Расчёт!E82&gt;10),"",IF(Расчёт!E82=0,0,IF(AND(ISNUMBER($I$3),$I$3&gt;=Расчёт!E82,$I$3&lt;=10,$I$3&gt;0),ROUND(H82*Расчёт!E82/$I$3,2),""))))</f>
        <v/>
      </c>
      <c r="L82" s="7" t="str">
        <f t="shared" si="8"/>
        <v/>
      </c>
      <c r="M82" s="16" t="str">
        <f>IF(Расчёт!W82="","",Расчёт!W82)</f>
        <v/>
      </c>
    </row>
    <row r="83" spans="1:13" ht="24" customHeight="1">
      <c r="A83" s="6">
        <v>80</v>
      </c>
      <c r="B83" s="10"/>
      <c r="C83" s="17"/>
      <c r="D83" s="6">
        <v>40</v>
      </c>
      <c r="E83" s="7" t="str">
        <f t="shared" si="6"/>
        <v/>
      </c>
      <c r="F83" s="18"/>
      <c r="G83" s="12" t="str">
        <f>IF(NOT(ISNUMBER(Расчёт!D83)),"",IF(Расчёт!D83&lt;0,"",IF(Расчёт!D83=0,0,IF(AND(ISNUMBER($E$3),$E$3&gt;0,$E$3&lt;=Расчёт!D83),ROUND(D83*$E$3/Расчёт!D83,2),""))))</f>
        <v/>
      </c>
      <c r="H83" s="8">
        <v>40</v>
      </c>
      <c r="I83" s="7" t="str">
        <f t="shared" si="7"/>
        <v/>
      </c>
      <c r="J83" s="18"/>
      <c r="K83" s="14" t="str">
        <f>IF(NOT(ISNUMBER(Расчёт!E83)),"",IF(OR(Расчёт!E83&lt;0,Расчёт!E83&gt;10),"",IF(Расчёт!E83=0,0,IF(AND(ISNUMBER($I$3),$I$3&gt;=Расчёт!E83,$I$3&lt;=10,$I$3&gt;0),ROUND(H83*Расчёт!E83/$I$3,2),""))))</f>
        <v/>
      </c>
      <c r="L83" s="7" t="str">
        <f t="shared" si="8"/>
        <v/>
      </c>
      <c r="M83" s="16" t="str">
        <f>IF(Расчёт!W83="","",Расчёт!W83)</f>
        <v/>
      </c>
    </row>
    <row r="84" spans="1:13" ht="24" customHeight="1">
      <c r="A84" s="6">
        <v>81</v>
      </c>
      <c r="B84" s="10"/>
      <c r="C84" s="17"/>
      <c r="D84" s="6">
        <v>40</v>
      </c>
      <c r="E84" s="7" t="str">
        <f t="shared" si="6"/>
        <v/>
      </c>
      <c r="F84" s="18"/>
      <c r="G84" s="12" t="str">
        <f>IF(NOT(ISNUMBER(Расчёт!D84)),"",IF(Расчёт!D84&lt;0,"",IF(Расчёт!D84=0,0,IF(AND(ISNUMBER($E$3),$E$3&gt;0,$E$3&lt;=Расчёт!D84),ROUND(D84*$E$3/Расчёт!D84,2),""))))</f>
        <v/>
      </c>
      <c r="H84" s="8">
        <v>40</v>
      </c>
      <c r="I84" s="7" t="str">
        <f t="shared" si="7"/>
        <v/>
      </c>
      <c r="J84" s="18"/>
      <c r="K84" s="14" t="str">
        <f>IF(NOT(ISNUMBER(Расчёт!E84)),"",IF(OR(Расчёт!E84&lt;0,Расчёт!E84&gt;10),"",IF(Расчёт!E84=0,0,IF(AND(ISNUMBER($I$3),$I$3&gt;=Расчёт!E84,$I$3&lt;=10,$I$3&gt;0),ROUND(H84*Расчёт!E84/$I$3,2),""))))</f>
        <v/>
      </c>
      <c r="L84" s="7" t="str">
        <f t="shared" si="8"/>
        <v/>
      </c>
      <c r="M84" s="16" t="str">
        <f>IF(Расчёт!W84="","",Расчёт!W84)</f>
        <v/>
      </c>
    </row>
    <row r="85" spans="1:13" ht="24" customHeight="1">
      <c r="A85" s="6">
        <v>82</v>
      </c>
      <c r="B85" s="10"/>
      <c r="C85" s="17"/>
      <c r="D85" s="6">
        <v>40</v>
      </c>
      <c r="E85" s="7" t="str">
        <f t="shared" si="6"/>
        <v/>
      </c>
      <c r="F85" s="18"/>
      <c r="G85" s="12" t="str">
        <f>IF(NOT(ISNUMBER(Расчёт!D85)),"",IF(Расчёт!D85&lt;0,"",IF(Расчёт!D85=0,0,IF(AND(ISNUMBER($E$3),$E$3&gt;0,$E$3&lt;=Расчёт!D85),ROUND(D85*$E$3/Расчёт!D85,2),""))))</f>
        <v/>
      </c>
      <c r="H85" s="8">
        <v>40</v>
      </c>
      <c r="I85" s="7" t="str">
        <f t="shared" si="7"/>
        <v/>
      </c>
      <c r="J85" s="18"/>
      <c r="K85" s="14" t="str">
        <f>IF(NOT(ISNUMBER(Расчёт!E85)),"",IF(OR(Расчёт!E85&lt;0,Расчёт!E85&gt;10),"",IF(Расчёт!E85=0,0,IF(AND(ISNUMBER($I$3),$I$3&gt;=Расчёт!E85,$I$3&lt;=10,$I$3&gt;0),ROUND(H85*Расчёт!E85/$I$3,2),""))))</f>
        <v/>
      </c>
      <c r="L85" s="7" t="str">
        <f t="shared" si="8"/>
        <v/>
      </c>
      <c r="M85" s="16" t="str">
        <f>IF(Расчёт!W85="","",Расчёт!W85)</f>
        <v/>
      </c>
    </row>
    <row r="86" spans="1:13" ht="24" customHeight="1">
      <c r="A86" s="6">
        <v>83</v>
      </c>
      <c r="B86" s="10"/>
      <c r="C86" s="17"/>
      <c r="D86" s="6">
        <v>40</v>
      </c>
      <c r="E86" s="7" t="str">
        <f t="shared" si="6"/>
        <v/>
      </c>
      <c r="F86" s="18"/>
      <c r="G86" s="12" t="str">
        <f>IF(NOT(ISNUMBER(Расчёт!D86)),"",IF(Расчёт!D86&lt;0,"",IF(Расчёт!D86=0,0,IF(AND(ISNUMBER($E$3),$E$3&gt;0,$E$3&lt;=Расчёт!D86),ROUND(D86*$E$3/Расчёт!D86,2),""))))</f>
        <v/>
      </c>
      <c r="H86" s="8">
        <v>40</v>
      </c>
      <c r="I86" s="7" t="str">
        <f t="shared" si="7"/>
        <v/>
      </c>
      <c r="J86" s="18"/>
      <c r="K86" s="14" t="str">
        <f>IF(NOT(ISNUMBER(Расчёт!E86)),"",IF(OR(Расчёт!E86&lt;0,Расчёт!E86&gt;10),"",IF(Расчёт!E86=0,0,IF(AND(ISNUMBER($I$3),$I$3&gt;=Расчёт!E86,$I$3&lt;=10,$I$3&gt;0),ROUND(H86*Расчёт!E86/$I$3,2),""))))</f>
        <v/>
      </c>
      <c r="L86" s="7" t="str">
        <f t="shared" si="8"/>
        <v/>
      </c>
      <c r="M86" s="16" t="str">
        <f>IF(Расчёт!W86="","",Расчёт!W86)</f>
        <v/>
      </c>
    </row>
    <row r="87" spans="1:13" ht="24" customHeight="1">
      <c r="A87" s="6">
        <v>84</v>
      </c>
      <c r="B87" s="10"/>
      <c r="C87" s="17"/>
      <c r="D87" s="6">
        <v>40</v>
      </c>
      <c r="E87" s="7" t="str">
        <f t="shared" si="6"/>
        <v/>
      </c>
      <c r="F87" s="18"/>
      <c r="G87" s="12" t="str">
        <f>IF(NOT(ISNUMBER(Расчёт!D87)),"",IF(Расчёт!D87&lt;0,"",IF(Расчёт!D87=0,0,IF(AND(ISNUMBER($E$3),$E$3&gt;0,$E$3&lt;=Расчёт!D87),ROUND(D87*$E$3/Расчёт!D87,2),""))))</f>
        <v/>
      </c>
      <c r="H87" s="8">
        <v>40</v>
      </c>
      <c r="I87" s="7" t="str">
        <f t="shared" si="7"/>
        <v/>
      </c>
      <c r="J87" s="18"/>
      <c r="K87" s="14" t="str">
        <f>IF(NOT(ISNUMBER(Расчёт!E87)),"",IF(OR(Расчёт!E87&lt;0,Расчёт!E87&gt;10),"",IF(Расчёт!E87=0,0,IF(AND(ISNUMBER($I$3),$I$3&gt;=Расчёт!E87,$I$3&lt;=10,$I$3&gt;0),ROUND(H87*Расчёт!E87/$I$3,2),""))))</f>
        <v/>
      </c>
      <c r="L87" s="7" t="str">
        <f t="shared" si="8"/>
        <v/>
      </c>
      <c r="M87" s="16" t="str">
        <f>IF(Расчёт!W87="","",Расчёт!W87)</f>
        <v/>
      </c>
    </row>
    <row r="88" spans="1:13" ht="24" customHeight="1">
      <c r="A88" s="6">
        <v>85</v>
      </c>
      <c r="B88" s="10"/>
      <c r="C88" s="17"/>
      <c r="D88" s="6">
        <v>40</v>
      </c>
      <c r="E88" s="7" t="str">
        <f t="shared" si="6"/>
        <v/>
      </c>
      <c r="F88" s="18"/>
      <c r="G88" s="12" t="str">
        <f>IF(NOT(ISNUMBER(Расчёт!D88)),"",IF(Расчёт!D88&lt;0,"",IF(Расчёт!D88=0,0,IF(AND(ISNUMBER($E$3),$E$3&gt;0,$E$3&lt;=Расчёт!D88),ROUND(D88*$E$3/Расчёт!D88,2),""))))</f>
        <v/>
      </c>
      <c r="H88" s="8">
        <v>40</v>
      </c>
      <c r="I88" s="7" t="str">
        <f t="shared" si="7"/>
        <v/>
      </c>
      <c r="J88" s="18"/>
      <c r="K88" s="14" t="str">
        <f>IF(NOT(ISNUMBER(Расчёт!E88)),"",IF(OR(Расчёт!E88&lt;0,Расчёт!E88&gt;10),"",IF(Расчёт!E88=0,0,IF(AND(ISNUMBER($I$3),$I$3&gt;=Расчёт!E88,$I$3&lt;=10,$I$3&gt;0),ROUND(H88*Расчёт!E88/$I$3,2),""))))</f>
        <v/>
      </c>
      <c r="L88" s="7" t="str">
        <f t="shared" si="8"/>
        <v/>
      </c>
      <c r="M88" s="16" t="str">
        <f>IF(Расчёт!W88="","",Расчёт!W88)</f>
        <v/>
      </c>
    </row>
    <row r="89" spans="1:13" ht="24" customHeight="1">
      <c r="A89" s="6">
        <v>86</v>
      </c>
      <c r="B89" s="10"/>
      <c r="C89" s="17"/>
      <c r="D89" s="6">
        <v>40</v>
      </c>
      <c r="E89" s="7" t="str">
        <f t="shared" si="6"/>
        <v/>
      </c>
      <c r="F89" s="18"/>
      <c r="G89" s="12" t="str">
        <f>IF(NOT(ISNUMBER(Расчёт!D89)),"",IF(Расчёт!D89&lt;0,"",IF(Расчёт!D89=0,0,IF(AND(ISNUMBER($E$3),$E$3&gt;0,$E$3&lt;=Расчёт!D89),ROUND(D89*$E$3/Расчёт!D89,2),""))))</f>
        <v/>
      </c>
      <c r="H89" s="8">
        <v>40</v>
      </c>
      <c r="I89" s="7" t="str">
        <f t="shared" si="7"/>
        <v/>
      </c>
      <c r="J89" s="18"/>
      <c r="K89" s="14" t="str">
        <f>IF(NOT(ISNUMBER(Расчёт!E89)),"",IF(OR(Расчёт!E89&lt;0,Расчёт!E89&gt;10),"",IF(Расчёт!E89=0,0,IF(AND(ISNUMBER($I$3),$I$3&gt;=Расчёт!E89,$I$3&lt;=10,$I$3&gt;0),ROUND(H89*Расчёт!E89/$I$3,2),""))))</f>
        <v/>
      </c>
      <c r="L89" s="7" t="str">
        <f t="shared" si="8"/>
        <v/>
      </c>
      <c r="M89" s="16" t="str">
        <f>IF(Расчёт!W89="","",Расчёт!W89)</f>
        <v/>
      </c>
    </row>
    <row r="90" spans="1:13" ht="24" customHeight="1">
      <c r="A90" s="6">
        <v>87</v>
      </c>
      <c r="B90" s="10"/>
      <c r="C90" s="17"/>
      <c r="D90" s="6">
        <v>40</v>
      </c>
      <c r="E90" s="7" t="str">
        <f t="shared" si="6"/>
        <v/>
      </c>
      <c r="F90" s="18"/>
      <c r="G90" s="12" t="str">
        <f>IF(NOT(ISNUMBER(Расчёт!D90)),"",IF(Расчёт!D90&lt;0,"",IF(Расчёт!D90=0,0,IF(AND(ISNUMBER($E$3),$E$3&gt;0,$E$3&lt;=Расчёт!D90),ROUND(D90*$E$3/Расчёт!D90,2),""))))</f>
        <v/>
      </c>
      <c r="H90" s="8">
        <v>40</v>
      </c>
      <c r="I90" s="7" t="str">
        <f t="shared" si="7"/>
        <v/>
      </c>
      <c r="J90" s="18"/>
      <c r="K90" s="14" t="str">
        <f>IF(NOT(ISNUMBER(Расчёт!E90)),"",IF(OR(Расчёт!E90&lt;0,Расчёт!E90&gt;10),"",IF(Расчёт!E90=0,0,IF(AND(ISNUMBER($I$3),$I$3&gt;=Расчёт!E90,$I$3&lt;=10,$I$3&gt;0),ROUND(H90*Расчёт!E90/$I$3,2),""))))</f>
        <v/>
      </c>
      <c r="L90" s="7" t="str">
        <f t="shared" si="8"/>
        <v/>
      </c>
      <c r="M90" s="16" t="str">
        <f>IF(Расчёт!W90="","",Расчёт!W90)</f>
        <v/>
      </c>
    </row>
    <row r="91" spans="1:13" ht="24" customHeight="1">
      <c r="A91" s="6">
        <v>88</v>
      </c>
      <c r="B91" s="10"/>
      <c r="C91" s="17"/>
      <c r="D91" s="6">
        <v>40</v>
      </c>
      <c r="E91" s="7" t="str">
        <f t="shared" si="6"/>
        <v/>
      </c>
      <c r="F91" s="18"/>
      <c r="G91" s="12" t="str">
        <f>IF(NOT(ISNUMBER(Расчёт!D91)),"",IF(Расчёт!D91&lt;0,"",IF(Расчёт!D91=0,0,IF(AND(ISNUMBER($E$3),$E$3&gt;0,$E$3&lt;=Расчёт!D91),ROUND(D91*$E$3/Расчёт!D91,2),""))))</f>
        <v/>
      </c>
      <c r="H91" s="8">
        <v>40</v>
      </c>
      <c r="I91" s="7" t="str">
        <f t="shared" si="7"/>
        <v/>
      </c>
      <c r="J91" s="18"/>
      <c r="K91" s="14" t="str">
        <f>IF(NOT(ISNUMBER(Расчёт!E91)),"",IF(OR(Расчёт!E91&lt;0,Расчёт!E91&gt;10),"",IF(Расчёт!E91=0,0,IF(AND(ISNUMBER($I$3),$I$3&gt;=Расчёт!E91,$I$3&lt;=10,$I$3&gt;0),ROUND(H91*Расчёт!E91/$I$3,2),""))))</f>
        <v/>
      </c>
      <c r="L91" s="7" t="str">
        <f t="shared" si="8"/>
        <v/>
      </c>
      <c r="M91" s="16" t="str">
        <f>IF(Расчёт!W91="","",Расчёт!W91)</f>
        <v/>
      </c>
    </row>
    <row r="92" spans="1:13" ht="24" customHeight="1">
      <c r="A92" s="6">
        <v>89</v>
      </c>
      <c r="B92" s="10"/>
      <c r="C92" s="17"/>
      <c r="D92" s="6">
        <v>40</v>
      </c>
      <c r="E92" s="7" t="str">
        <f t="shared" si="6"/>
        <v/>
      </c>
      <c r="F92" s="18"/>
      <c r="G92" s="12" t="str">
        <f>IF(NOT(ISNUMBER(Расчёт!D92)),"",IF(Расчёт!D92&lt;0,"",IF(Расчёт!D92=0,0,IF(AND(ISNUMBER($E$3),$E$3&gt;0,$E$3&lt;=Расчёт!D92),ROUND(D92*$E$3/Расчёт!D92,2),""))))</f>
        <v/>
      </c>
      <c r="H92" s="8">
        <v>40</v>
      </c>
      <c r="I92" s="7" t="str">
        <f t="shared" si="7"/>
        <v/>
      </c>
      <c r="J92" s="18"/>
      <c r="K92" s="14" t="str">
        <f>IF(NOT(ISNUMBER(Расчёт!E92)),"",IF(OR(Расчёт!E92&lt;0,Расчёт!E92&gt;10),"",IF(Расчёт!E92=0,0,IF(AND(ISNUMBER($I$3),$I$3&gt;=Расчёт!E92,$I$3&lt;=10,$I$3&gt;0),ROUND(H92*Расчёт!E92/$I$3,2),""))))</f>
        <v/>
      </c>
      <c r="L92" s="7" t="str">
        <f t="shared" si="8"/>
        <v/>
      </c>
      <c r="M92" s="16" t="str">
        <f>IF(Расчёт!W92="","",Расчёт!W92)</f>
        <v/>
      </c>
    </row>
    <row r="93" spans="1:13" ht="24" customHeight="1">
      <c r="A93" s="6">
        <v>90</v>
      </c>
      <c r="B93" s="10"/>
      <c r="C93" s="17"/>
      <c r="D93" s="6">
        <v>40</v>
      </c>
      <c r="E93" s="7" t="str">
        <f t="shared" si="6"/>
        <v/>
      </c>
      <c r="F93" s="18"/>
      <c r="G93" s="12" t="str">
        <f>IF(NOT(ISNUMBER(Расчёт!D93)),"",IF(Расчёт!D93&lt;0,"",IF(Расчёт!D93=0,0,IF(AND(ISNUMBER($E$3),$E$3&gt;0,$E$3&lt;=Расчёт!D93),ROUND(D93*$E$3/Расчёт!D93,2),""))))</f>
        <v/>
      </c>
      <c r="H93" s="8">
        <v>40</v>
      </c>
      <c r="I93" s="7" t="str">
        <f t="shared" si="7"/>
        <v/>
      </c>
      <c r="J93" s="18"/>
      <c r="K93" s="14" t="str">
        <f>IF(NOT(ISNUMBER(Расчёт!E93)),"",IF(OR(Расчёт!E93&lt;0,Расчёт!E93&gt;10),"",IF(Расчёт!E93=0,0,IF(AND(ISNUMBER($I$3),$I$3&gt;=Расчёт!E93,$I$3&lt;=10,$I$3&gt;0),ROUND(H93*Расчёт!E93/$I$3,2),""))))</f>
        <v/>
      </c>
      <c r="L93" s="7" t="str">
        <f t="shared" si="8"/>
        <v/>
      </c>
      <c r="M93" s="16" t="str">
        <f>IF(Расчёт!W93="","",Расчёт!W93)</f>
        <v/>
      </c>
    </row>
    <row r="94" spans="1:13" ht="24" customHeight="1">
      <c r="A94" s="6">
        <v>91</v>
      </c>
      <c r="B94" s="10"/>
      <c r="C94" s="17"/>
      <c r="D94" s="6">
        <v>40</v>
      </c>
      <c r="E94" s="7" t="str">
        <f t="shared" si="6"/>
        <v/>
      </c>
      <c r="F94" s="18"/>
      <c r="G94" s="12" t="str">
        <f>IF(NOT(ISNUMBER(Расчёт!D94)),"",IF(Расчёт!D94&lt;0,"",IF(Расчёт!D94=0,0,IF(AND(ISNUMBER($E$3),$E$3&gt;0,$E$3&lt;=Расчёт!D94),ROUND(D94*$E$3/Расчёт!D94,2),""))))</f>
        <v/>
      </c>
      <c r="H94" s="8">
        <v>40</v>
      </c>
      <c r="I94" s="7" t="str">
        <f t="shared" si="7"/>
        <v/>
      </c>
      <c r="J94" s="18"/>
      <c r="K94" s="14" t="str">
        <f>IF(NOT(ISNUMBER(Расчёт!E94)),"",IF(OR(Расчёт!E94&lt;0,Расчёт!E94&gt;10),"",IF(Расчёт!E94=0,0,IF(AND(ISNUMBER($I$3),$I$3&gt;=Расчёт!E94,$I$3&lt;=10,$I$3&gt;0),ROUND(H94*Расчёт!E94/$I$3,2),""))))</f>
        <v/>
      </c>
      <c r="L94" s="7" t="str">
        <f t="shared" si="8"/>
        <v/>
      </c>
      <c r="M94" s="16" t="str">
        <f>IF(Расчёт!W94="","",Расчёт!W94)</f>
        <v/>
      </c>
    </row>
    <row r="95" spans="1:13" ht="24" customHeight="1">
      <c r="A95" s="6">
        <v>92</v>
      </c>
      <c r="B95" s="10"/>
      <c r="C95" s="17"/>
      <c r="D95" s="6">
        <v>40</v>
      </c>
      <c r="E95" s="7" t="str">
        <f t="shared" si="6"/>
        <v/>
      </c>
      <c r="F95" s="18"/>
      <c r="G95" s="12" t="str">
        <f>IF(NOT(ISNUMBER(Расчёт!D95)),"",IF(Расчёт!D95&lt;0,"",IF(Расчёт!D95=0,0,IF(AND(ISNUMBER($E$3),$E$3&gt;0,$E$3&lt;=Расчёт!D95),ROUND(D95*$E$3/Расчёт!D95,2),""))))</f>
        <v/>
      </c>
      <c r="H95" s="8">
        <v>40</v>
      </c>
      <c r="I95" s="7" t="str">
        <f t="shared" si="7"/>
        <v/>
      </c>
      <c r="J95" s="18"/>
      <c r="K95" s="14" t="str">
        <f>IF(NOT(ISNUMBER(Расчёт!E95)),"",IF(OR(Расчёт!E95&lt;0,Расчёт!E95&gt;10),"",IF(Расчёт!E95=0,0,IF(AND(ISNUMBER($I$3),$I$3&gt;=Расчёт!E95,$I$3&lt;=10,$I$3&gt;0),ROUND(H95*Расчёт!E95/$I$3,2),""))))</f>
        <v/>
      </c>
      <c r="L95" s="7" t="str">
        <f t="shared" si="8"/>
        <v/>
      </c>
      <c r="M95" s="16" t="str">
        <f>IF(Расчёт!W95="","",Расчёт!W95)</f>
        <v/>
      </c>
    </row>
    <row r="96" spans="1:13" ht="24" customHeight="1">
      <c r="A96" s="6">
        <v>93</v>
      </c>
      <c r="B96" s="10"/>
      <c r="C96" s="17"/>
      <c r="D96" s="6">
        <v>40</v>
      </c>
      <c r="E96" s="7" t="str">
        <f t="shared" si="6"/>
        <v/>
      </c>
      <c r="F96" s="18"/>
      <c r="G96" s="12" t="str">
        <f>IF(NOT(ISNUMBER(Расчёт!D96)),"",IF(Расчёт!D96&lt;0,"",IF(Расчёт!D96=0,0,IF(AND(ISNUMBER($E$3),$E$3&gt;0,$E$3&lt;=Расчёт!D96),ROUND(D96*$E$3/Расчёт!D96,2),""))))</f>
        <v/>
      </c>
      <c r="H96" s="8">
        <v>40</v>
      </c>
      <c r="I96" s="7" t="str">
        <f t="shared" si="7"/>
        <v/>
      </c>
      <c r="J96" s="18"/>
      <c r="K96" s="14" t="str">
        <f>IF(NOT(ISNUMBER(Расчёт!E96)),"",IF(OR(Расчёт!E96&lt;0,Расчёт!E96&gt;10),"",IF(Расчёт!E96=0,0,IF(AND(ISNUMBER($I$3),$I$3&gt;=Расчёт!E96,$I$3&lt;=10,$I$3&gt;0),ROUND(H96*Расчёт!E96/$I$3,2),""))))</f>
        <v/>
      </c>
      <c r="L96" s="7" t="str">
        <f t="shared" si="8"/>
        <v/>
      </c>
      <c r="M96" s="16" t="str">
        <f>IF(Расчёт!W96="","",Расчёт!W96)</f>
        <v/>
      </c>
    </row>
    <row r="97" spans="1:13" ht="24" customHeight="1">
      <c r="A97" s="6">
        <v>94</v>
      </c>
      <c r="B97" s="10"/>
      <c r="C97" s="17"/>
      <c r="D97" s="6">
        <v>40</v>
      </c>
      <c r="E97" s="7" t="str">
        <f t="shared" si="6"/>
        <v/>
      </c>
      <c r="F97" s="18"/>
      <c r="G97" s="12" t="str">
        <f>IF(NOT(ISNUMBER(Расчёт!D97)),"",IF(Расчёт!D97&lt;0,"",IF(Расчёт!D97=0,0,IF(AND(ISNUMBER($E$3),$E$3&gt;0,$E$3&lt;=Расчёт!D97),ROUND(D97*$E$3/Расчёт!D97,2),""))))</f>
        <v/>
      </c>
      <c r="H97" s="8">
        <v>40</v>
      </c>
      <c r="I97" s="7" t="str">
        <f t="shared" si="7"/>
        <v/>
      </c>
      <c r="J97" s="18"/>
      <c r="K97" s="14" t="str">
        <f>IF(NOT(ISNUMBER(Расчёт!E97)),"",IF(OR(Расчёт!E97&lt;0,Расчёт!E97&gt;10),"",IF(Расчёт!E97=0,0,IF(AND(ISNUMBER($I$3),$I$3&gt;=Расчёт!E97,$I$3&lt;=10,$I$3&gt;0),ROUND(H97*Расчёт!E97/$I$3,2),""))))</f>
        <v/>
      </c>
      <c r="L97" s="7" t="str">
        <f t="shared" si="8"/>
        <v/>
      </c>
      <c r="M97" s="16" t="str">
        <f>IF(Расчёт!W97="","",Расчёт!W97)</f>
        <v/>
      </c>
    </row>
    <row r="98" spans="1:13" ht="24" customHeight="1">
      <c r="A98" s="6">
        <v>95</v>
      </c>
      <c r="B98" s="10"/>
      <c r="C98" s="17"/>
      <c r="D98" s="6">
        <v>40</v>
      </c>
      <c r="E98" s="7" t="str">
        <f t="shared" si="6"/>
        <v/>
      </c>
      <c r="F98" s="18"/>
      <c r="G98" s="12" t="str">
        <f>IF(NOT(ISNUMBER(Расчёт!D98)),"",IF(Расчёт!D98&lt;0,"",IF(Расчёт!D98=0,0,IF(AND(ISNUMBER($E$3),$E$3&gt;0,$E$3&lt;=Расчёт!D98),ROUND(D98*$E$3/Расчёт!D98,2),""))))</f>
        <v/>
      </c>
      <c r="H98" s="8">
        <v>40</v>
      </c>
      <c r="I98" s="7" t="str">
        <f t="shared" si="7"/>
        <v/>
      </c>
      <c r="J98" s="18"/>
      <c r="K98" s="14" t="str">
        <f>IF(NOT(ISNUMBER(Расчёт!E98)),"",IF(OR(Расчёт!E98&lt;0,Расчёт!E98&gt;10),"",IF(Расчёт!E98=0,0,IF(AND(ISNUMBER($I$3),$I$3&gt;=Расчёт!E98,$I$3&lt;=10,$I$3&gt;0),ROUND(H98*Расчёт!E98/$I$3,2),""))))</f>
        <v/>
      </c>
      <c r="L98" s="7" t="str">
        <f t="shared" si="8"/>
        <v/>
      </c>
      <c r="M98" s="16" t="str">
        <f>IF(Расчёт!W98="","",Расчёт!W98)</f>
        <v/>
      </c>
    </row>
    <row r="99" spans="1:13" ht="24" customHeight="1">
      <c r="A99" s="6">
        <v>96</v>
      </c>
      <c r="B99" s="10"/>
      <c r="C99" s="17"/>
      <c r="D99" s="6">
        <v>40</v>
      </c>
      <c r="E99" s="7" t="str">
        <f t="shared" si="6"/>
        <v/>
      </c>
      <c r="F99" s="18"/>
      <c r="G99" s="12" t="str">
        <f>IF(NOT(ISNUMBER(Расчёт!D99)),"",IF(Расчёт!D99&lt;0,"",IF(Расчёт!D99=0,0,IF(AND(ISNUMBER($E$3),$E$3&gt;0,$E$3&lt;=Расчёт!D99),ROUND(D99*$E$3/Расчёт!D99,2),""))))</f>
        <v/>
      </c>
      <c r="H99" s="8">
        <v>40</v>
      </c>
      <c r="I99" s="7" t="str">
        <f t="shared" si="7"/>
        <v/>
      </c>
      <c r="J99" s="18"/>
      <c r="K99" s="14" t="str">
        <f>IF(NOT(ISNUMBER(Расчёт!E99)),"",IF(OR(Расчёт!E99&lt;0,Расчёт!E99&gt;10),"",IF(Расчёт!E99=0,0,IF(AND(ISNUMBER($I$3),$I$3&gt;=Расчёт!E99,$I$3&lt;=10,$I$3&gt;0),ROUND(H99*Расчёт!E99/$I$3,2),""))))</f>
        <v/>
      </c>
      <c r="L99" s="7" t="str">
        <f t="shared" si="8"/>
        <v/>
      </c>
      <c r="M99" s="16" t="str">
        <f>IF(Расчёт!W99="","",Расчёт!W99)</f>
        <v/>
      </c>
    </row>
    <row r="100" spans="1:13" ht="24" customHeight="1">
      <c r="A100" s="6">
        <v>97</v>
      </c>
      <c r="B100" s="10"/>
      <c r="C100" s="17"/>
      <c r="D100" s="6">
        <v>40</v>
      </c>
      <c r="E100" s="7" t="str">
        <f t="shared" ref="E100:E103" si="9">IF(COUNTA(B100:C100,F100,J100)=0,"",$E$3)</f>
        <v/>
      </c>
      <c r="F100" s="18"/>
      <c r="G100" s="12" t="str">
        <f>IF(NOT(ISNUMBER(Расчёт!D100)),"",IF(Расчёт!D100&lt;0,"",IF(Расчёт!D100=0,0,IF(AND(ISNUMBER($E$3),$E$3&gt;0,$E$3&lt;=Расчёт!D100),ROUND(D100*$E$3/Расчёт!D100,2),""))))</f>
        <v/>
      </c>
      <c r="H100" s="8">
        <v>40</v>
      </c>
      <c r="I100" s="7" t="str">
        <f t="shared" ref="I100:I103" si="10">IF(COUNTA(B100:C100,F100,J100)=0,"",$I$3)</f>
        <v/>
      </c>
      <c r="J100" s="18"/>
      <c r="K100" s="14" t="str">
        <f>IF(NOT(ISNUMBER(Расчёт!E100)),"",IF(OR(Расчёт!E100&lt;0,Расчёт!E100&gt;10),"",IF(Расчёт!E100=0,0,IF(AND(ISNUMBER($I$3),$I$3&gt;=Расчёт!E100,$I$3&lt;=10,$I$3&gt;0),ROUND(H100*Расчёт!E100/$I$3,2),""))))</f>
        <v/>
      </c>
      <c r="L100" s="7" t="str">
        <f t="shared" ref="L100:L103" si="11">IF(COUNT(G100,K100)=2,ROUND(G100+K100,2),"")</f>
        <v/>
      </c>
      <c r="M100" s="16" t="str">
        <f>IF(Расчёт!W100="","",Расчёт!W100)</f>
        <v/>
      </c>
    </row>
    <row r="101" spans="1:13" ht="24" customHeight="1">
      <c r="A101" s="6">
        <v>98</v>
      </c>
      <c r="B101" s="10"/>
      <c r="C101" s="17"/>
      <c r="D101" s="6">
        <v>40</v>
      </c>
      <c r="E101" s="7" t="str">
        <f t="shared" si="9"/>
        <v/>
      </c>
      <c r="F101" s="18"/>
      <c r="G101" s="12" t="str">
        <f>IF(NOT(ISNUMBER(Расчёт!D101)),"",IF(Расчёт!D101&lt;0,"",IF(Расчёт!D101=0,0,IF(AND(ISNUMBER($E$3),$E$3&gt;0,$E$3&lt;=Расчёт!D101),ROUND(D101*$E$3/Расчёт!D101,2),""))))</f>
        <v/>
      </c>
      <c r="H101" s="8">
        <v>40</v>
      </c>
      <c r="I101" s="7" t="str">
        <f t="shared" si="10"/>
        <v/>
      </c>
      <c r="J101" s="18"/>
      <c r="K101" s="14" t="str">
        <f>IF(NOT(ISNUMBER(Расчёт!E101)),"",IF(OR(Расчёт!E101&lt;0,Расчёт!E101&gt;10),"",IF(Расчёт!E101=0,0,IF(AND(ISNUMBER($I$3),$I$3&gt;=Расчёт!E101,$I$3&lt;=10,$I$3&gt;0),ROUND(H101*Расчёт!E101/$I$3,2),""))))</f>
        <v/>
      </c>
      <c r="L101" s="7" t="str">
        <f t="shared" si="11"/>
        <v/>
      </c>
      <c r="M101" s="16" t="str">
        <f>IF(Расчёт!W101="","",Расчёт!W101)</f>
        <v/>
      </c>
    </row>
    <row r="102" spans="1:13" ht="24" customHeight="1">
      <c r="A102" s="6">
        <v>99</v>
      </c>
      <c r="B102" s="10"/>
      <c r="C102" s="17"/>
      <c r="D102" s="6">
        <v>40</v>
      </c>
      <c r="E102" s="7" t="str">
        <f t="shared" si="9"/>
        <v/>
      </c>
      <c r="F102" s="18"/>
      <c r="G102" s="12" t="str">
        <f>IF(NOT(ISNUMBER(Расчёт!D102)),"",IF(Расчёт!D102&lt;0,"",IF(Расчёт!D102=0,0,IF(AND(ISNUMBER($E$3),$E$3&gt;0,$E$3&lt;=Расчёт!D102),ROUND(D102*$E$3/Расчёт!D102,2),""))))</f>
        <v/>
      </c>
      <c r="H102" s="8">
        <v>40</v>
      </c>
      <c r="I102" s="7" t="str">
        <f t="shared" si="10"/>
        <v/>
      </c>
      <c r="J102" s="18"/>
      <c r="K102" s="14" t="str">
        <f>IF(NOT(ISNUMBER(Расчёт!E102)),"",IF(OR(Расчёт!E102&lt;0,Расчёт!E102&gt;10),"",IF(Расчёт!E102=0,0,IF(AND(ISNUMBER($I$3),$I$3&gt;=Расчёт!E102,$I$3&lt;=10,$I$3&gt;0),ROUND(H102*Расчёт!E102/$I$3,2),""))))</f>
        <v/>
      </c>
      <c r="L102" s="7" t="str">
        <f t="shared" si="11"/>
        <v/>
      </c>
      <c r="M102" s="16" t="str">
        <f>IF(Расчёт!W102="","",Расчёт!W102)</f>
        <v/>
      </c>
    </row>
    <row r="103" spans="1:13" ht="24" customHeight="1">
      <c r="A103" s="6">
        <v>100</v>
      </c>
      <c r="B103" s="10"/>
      <c r="C103" s="17"/>
      <c r="D103" s="6">
        <v>40</v>
      </c>
      <c r="E103" s="7" t="str">
        <f t="shared" si="9"/>
        <v/>
      </c>
      <c r="F103" s="18"/>
      <c r="G103" s="12" t="str">
        <f>IF(NOT(ISNUMBER(Расчёт!D103)),"",IF(Расчёт!D103&lt;0,"",IF(Расчёт!D103=0,0,IF(AND(ISNUMBER($E$3),$E$3&gt;0,$E$3&lt;=Расчёт!D103),ROUND(D103*$E$3/Расчёт!D103,2),""))))</f>
        <v/>
      </c>
      <c r="H103" s="8">
        <v>40</v>
      </c>
      <c r="I103" s="7" t="str">
        <f t="shared" si="10"/>
        <v/>
      </c>
      <c r="J103" s="18"/>
      <c r="K103" s="14" t="str">
        <f>IF(NOT(ISNUMBER(Расчёт!E103)),"",IF(OR(Расчёт!E103&lt;0,Расчёт!E103&gt;10),"",IF(Расчёт!E103=0,0,IF(AND(ISNUMBER($I$3),$I$3&gt;=Расчёт!E103,$I$3&lt;=10,$I$3&gt;0),ROUND(H103*Расчёт!E103/$I$3,2),""))))</f>
        <v/>
      </c>
      <c r="L103" s="7" t="str">
        <f t="shared" si="11"/>
        <v/>
      </c>
      <c r="M103" s="16" t="str">
        <f>IF(Расчёт!W103="","",Расчёт!W103)</f>
        <v/>
      </c>
    </row>
  </sheetData>
  <sheetProtection algorithmName="SHA-512" hashValue="OBZb+8+UjwMXOGQAssw/OEPoQL0KoQpty8lapf2hrwpQWT1v2angV5dBzXX1j0HFXcQ+HHbndnomwb3JgL12UA==" saltValue="Vllpm24+RCiPbLoNZGGwPg==" spinCount="100000" sheet="1" objects="1" scenarios="1"/>
  <mergeCells count="26">
    <mergeCell ref="D1:G1"/>
    <mergeCell ref="H1:K1"/>
    <mergeCell ref="L1:L2"/>
    <mergeCell ref="N1:U1"/>
    <mergeCell ref="N2:U2"/>
    <mergeCell ref="N4:R4"/>
    <mergeCell ref="N5:R5"/>
    <mergeCell ref="N7:U7"/>
    <mergeCell ref="N8:U8"/>
    <mergeCell ref="N9:U9"/>
    <mergeCell ref="N10:U10"/>
    <mergeCell ref="N11:U11"/>
    <mergeCell ref="N12:U12"/>
    <mergeCell ref="N13:U13"/>
    <mergeCell ref="N14:U14"/>
    <mergeCell ref="N15:U15"/>
    <mergeCell ref="N16:U16"/>
    <mergeCell ref="N17:U17"/>
    <mergeCell ref="N18:U18"/>
    <mergeCell ref="N19:U19"/>
    <mergeCell ref="N25:U25"/>
    <mergeCell ref="N20:U20"/>
    <mergeCell ref="N21:U21"/>
    <mergeCell ref="N22:U22"/>
    <mergeCell ref="N23:U23"/>
    <mergeCell ref="N24:U24"/>
  </mergeCells>
  <conditionalFormatting sqref="M4:M103">
    <cfRule type="expression" dxfId="0" priority="1">
      <formula>AND(M4&lt;&gt;"",M4&lt;&gt;"OK")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14.25"/>
  <cols>
    <col min="1" max="9" width="23" customWidth="1"/>
  </cols>
  <sheetData>
    <row r="1" spans="1:23" ht="24" customHeight="1">
      <c r="A1" s="21" t="s">
        <v>44</v>
      </c>
      <c r="B1" s="21" t="s">
        <v>44</v>
      </c>
      <c r="C1" s="21" t="s">
        <v>44</v>
      </c>
      <c r="D1" s="21" t="s">
        <v>44</v>
      </c>
      <c r="E1" s="21" t="s">
        <v>44</v>
      </c>
      <c r="F1" s="21" t="s">
        <v>44</v>
      </c>
      <c r="G1" s="21" t="s">
        <v>44</v>
      </c>
      <c r="H1" s="21" t="s">
        <v>44</v>
      </c>
      <c r="I1" s="21" t="s">
        <v>44</v>
      </c>
    </row>
    <row r="2" spans="1:23" ht="24" customHeight="1">
      <c r="A2" s="1"/>
      <c r="B2" s="1"/>
      <c r="C2" s="1"/>
      <c r="D2" s="1"/>
      <c r="E2" s="1"/>
      <c r="F2" s="1"/>
      <c r="G2" s="1"/>
      <c r="H2" s="1"/>
      <c r="I2" s="1"/>
    </row>
    <row r="3" spans="1:23" ht="24" customHeight="1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  <c r="G3" s="2"/>
      <c r="H3" s="2" t="s">
        <v>51</v>
      </c>
      <c r="I3" s="2" t="s">
        <v>52</v>
      </c>
    </row>
    <row r="4" spans="1:23" ht="24" customHeight="1">
      <c r="A4" s="1">
        <v>1</v>
      </c>
      <c r="B4" s="1" t="str">
        <f>IF(ISERROR('Рабочий протокол'!F4),"ТЕКСТ",SUBSTITUTE(TRIM(SUBSTITUTE('Рабочий протокол'!F4&amp;"",CHAR(160)," ")),",","."))</f>
        <v>51.1</v>
      </c>
      <c r="C4" s="1" t="str">
        <f>IF(ISERROR('Рабочий протокол'!J4),"ТЕКСТ",SUBSTITUTE(TRIM(SUBSTITUTE('Рабочий протокол'!J4&amp;"",CHAR(160)," ")),",","."))</f>
        <v>5</v>
      </c>
      <c r="D4" s="3">
        <f>IF(B4="","",IF(ISNUMBER('Рабочий протокол'!F4),'Рабочий протокол'!F4,IF(AND(OR(K4="",K4="."),LEN(SUBSTITUTE(B4,".",""))&gt;0,LEN(B4)&lt;=15),VALUE(SUBSTITUTE(B4,".",""))/10^IF(ISNUMBER(FIND(".",B4)),LEN(B4)-FIND(".",B4),0),"ТЕКСТ")))</f>
        <v>51.1</v>
      </c>
      <c r="E4" s="3">
        <f>IF(C4="","",IF(ISNUMBER('Рабочий протокол'!J4),'Рабочий протокол'!J4,IF(AND(OR(M4="",M4="."),LEN(SUBSTITUTE(C4,".",""))&gt;0,LEN(C4)&lt;=15),VALUE(SUBSTITUTE(C4,".",""))/10^IF(ISNUMBER(FIND(".",C4)),LEN(C4)-FIND(".",C4),0),"ТЕКСТ")))</f>
        <v>5</v>
      </c>
      <c r="F4" s="3">
        <f t="shared" ref="F4:F35" si="0">IF(ISNUMBER(D4),IF(D4&gt;0,D4,""),"")</f>
        <v>51.1</v>
      </c>
      <c r="G4" s="1"/>
      <c r="H4" s="1" t="str">
        <f>IF(ISERROR('Рабочий протокол'!S4),"ТЕКСТ",SUBSTITUTE(TRIM(SUBSTITUTE('Рабочий протокол'!S4&amp;"",CHAR(160)," ")),",","."))</f>
        <v/>
      </c>
      <c r="I4" s="1" t="str">
        <f>IF(H4="","",IF(ISNUMBER('Рабочий протокол'!S4),'Рабочий протокол'!S4,IF(AND(OR(O4="",O4="."),LEN(SUBSTITUTE(H4,".",""))&gt;0,LEN(H4)&lt;=15),VALUE(SUBSTITUTE(H4,".",""))/10^IF(ISNUMBER(FIND(".",H4)),LEN(H4)-FIND(".",H4),0),"ТЕКСТ")))</f>
        <v/>
      </c>
      <c r="J4" t="str">
        <f t="shared" ref="J4:J35" si="1">SUBSTITUTE(SUBSTITUTE(SUBSTITUTE(SUBSTITUTE(SUBSTITUTE(B4,"0",""),"1",""),"2",""),"3",""),"4","")</f>
        <v>5.</v>
      </c>
      <c r="K4" t="str">
        <f t="shared" ref="K4:K35" si="2">SUBSTITUTE(SUBSTITUTE(SUBSTITUTE(SUBSTITUTE(SUBSTITUTE(J4,"5",""),"6",""),"7",""),"8",""),"9","")</f>
        <v>.</v>
      </c>
      <c r="L4" t="str">
        <f t="shared" ref="L4:L35" si="3">SUBSTITUTE(SUBSTITUTE(SUBSTITUTE(SUBSTITUTE(SUBSTITUTE(C4,"0",""),"1",""),"2",""),"3",""),"4","")</f>
        <v>5</v>
      </c>
      <c r="M4" t="str">
        <f t="shared" ref="M4:M35" si="4">SUBSTITUTE(SUBSTITUTE(SUBSTITUTE(SUBSTITUTE(SUBSTITUTE(L4,"5",""),"6",""),"7",""),"8",""),"9","")</f>
        <v/>
      </c>
      <c r="N4" t="str">
        <f>SUBSTITUTE(SUBSTITUTE(SUBSTITUTE(SUBSTITUTE(SUBSTITUTE(H4,"0",""),"1",""),"2",""),"3",""),"4","")</f>
        <v/>
      </c>
      <c r="O4" t="str">
        <f>SUBSTITUTE(SUBSTITUTE(SUBSTITUTE(SUBSTITUTE(SUBSTITUTE(N4,"5",""),"6",""),"7",""),"8",""),"9","")</f>
        <v/>
      </c>
      <c r="P4" t="b">
        <f>AND(ISNUMBER(FIND(MID("x"&amp;'Рабочий протокол'!C4,2,1),"0123456789")),ISNUMBER(FIND(MID("x"&amp;'Рабочий протокол'!C4,3,1),"0123456789")),ISNUMBER(FIND(MID("x"&amp;'Рабочий протокол'!C4,4,1),"0123456789")),ISNUMBER(FIND(MID("x"&amp;'Рабочий протокол'!C4,5,1),"0123456789")),ISNUMBER(FIND(MID("x"&amp;'Рабочий протокол'!C4,6,1),"0123456789")))</f>
        <v>1</v>
      </c>
      <c r="Q4" t="b">
        <f>AND(ISNUMBER(FIND(MID("x"&amp;'Рабочий протокол'!C4,7,1),"0123456789")),ISNUMBER(FIND(MID("x"&amp;'Рабочий протокол'!C4,8,1),"0123456789")),ISNUMBER(FIND(MID("x"&amp;'Рабочий протокол'!C4,9,1),"0123456789")),ISNUMBER(FIND(MID("x"&amp;'Рабочий протокол'!C4,10,1),"0123456789")),ISNUMBER(FIND(MID("x"&amp;'Рабочий протокол'!C4,11,1),"0123456789")))</f>
        <v>1</v>
      </c>
      <c r="R4" t="b">
        <f>AND(ISNUMBER(FIND(MID("x"&amp;'Рабочий протокол'!C4,12,1),"0123456789")),ISNUMBER(FIND(MID("x"&amp;'Рабочий протокол'!C4,13,1),"0123456789")),ISNUMBER(FIND(MID("x"&amp;'Рабочий протокол'!C4,14,1),"0123456789")))</f>
        <v>1</v>
      </c>
      <c r="S4" t="str">
        <f>IF('Рабочий протокол'!C4="","НЕТ КОДА",IF(NOT(AND(LEN('Рабочий протокол'!C4&amp;"")=13,P4,Q4,R4)),"КОД: 13 ЦИФР",IF(COUNTIF('Рабочий протокол'!C$4:C$103,'Рабочий протокол'!C4)&gt;1,"ПОВТОР КОДА","")))</f>
        <v/>
      </c>
      <c r="T4" t="str">
        <f t="shared" ref="T4:T35" si="5">IF(D4="","ВНЕСИТЕ ВРЕМЯ",IF(NOT(ISNUMBER(D4)),"ВРЕМЯ: ВВЕДИТЕ ЧИСЛО",IF(OR(D4&lt;0,ROUND(D4,2)&lt;&gt;D4),"ВРЕМЯ: ≥0, ДО 2 ЗНАКОВ","")))</f>
        <v/>
      </c>
      <c r="U4" t="str">
        <f t="shared" ref="U4:U35" si="6">IF(E4="","ВНЕСИТЕ ГИМНАСТИКУ",IF(NOT(ISNUMBER(E4)),"ГИМНАСТИКА: ВВЕДИТЕ ЧИСЛО",IF(OR(E4&lt;0,E4&gt;10,ROUND(E4,2)&lt;&gt;E4),"ГИМНАСТИКА: 0–10, ДО 2 ЗНАКОВ","")))</f>
        <v/>
      </c>
      <c r="V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" t="str">
        <f>IF(COUNTA('Рабочий протокол'!B4:C4,'Рабочий протокол'!F4,'Рабочий протокол'!J4)=0,"",IF(S4&lt;&gt;"",S4,IF(T4&lt;&gt;"",T4,IF(U4&lt;&gt;"",U4,V4))))</f>
        <v>OK</v>
      </c>
    </row>
    <row r="5" spans="1:23" ht="24" customHeight="1">
      <c r="A5" s="1">
        <v>2</v>
      </c>
      <c r="B5" s="1" t="str">
        <f>IF(ISERROR('Рабочий протокол'!F5),"ТЕКСТ",SUBSTITUTE(TRIM(SUBSTITUTE('Рабочий протокол'!F5&amp;"",CHAR(160)," ")),",","."))</f>
        <v/>
      </c>
      <c r="C5" s="1" t="str">
        <f>IF(ISERROR('Рабочий протокол'!J5),"ТЕКСТ",SUBSTITUTE(TRIM(SUBSTITUTE('Рабочий протокол'!J5&amp;"",CHAR(160)," ")),",","."))</f>
        <v/>
      </c>
      <c r="D5" s="3" t="str">
        <f>IF(B5="","",IF(ISNUMBER('Рабочий протокол'!F5),'Рабочий протокол'!F5,IF(AND(OR(K5="",K5="."),LEN(SUBSTITUTE(B5,".",""))&gt;0,LEN(B5)&lt;=15),VALUE(SUBSTITUTE(B5,".",""))/10^IF(ISNUMBER(FIND(".",B5)),LEN(B5)-FIND(".",B5),0),"ТЕКСТ")))</f>
        <v/>
      </c>
      <c r="E5" s="3" t="str">
        <f>IF(C5="","",IF(ISNUMBER('Рабочий протокол'!J5),'Рабочий протокол'!J5,IF(AND(OR(M5="",M5="."),LEN(SUBSTITUTE(C5,".",""))&gt;0,LEN(C5)&lt;=15),VALUE(SUBSTITUTE(C5,".",""))/10^IF(ISNUMBER(FIND(".",C5)),LEN(C5)-FIND(".",C5),0),"ТЕКСТ")))</f>
        <v/>
      </c>
      <c r="F5" s="3" t="str">
        <f t="shared" si="0"/>
        <v/>
      </c>
      <c r="G5" s="1"/>
      <c r="H5" s="1" t="str">
        <f>IF(ISERROR('Рабочий протокол'!S5),"ТЕКСТ",SUBSTITUTE(TRIM(SUBSTITUTE('Рабочий протокол'!S5&amp;"",CHAR(160)," ")),",","."))</f>
        <v/>
      </c>
      <c r="I5" s="1" t="str">
        <f>IF(H5="","",IF(ISNUMBER('Рабочий протокол'!S5),'Рабочий протокол'!S5,IF(AND(OR(O5="",O5="."),LEN(SUBSTITUTE(H5,".",""))&gt;0,LEN(H5)&lt;=15),VALUE(SUBSTITUTE(H5,".",""))/10^IF(ISNUMBER(FIND(".",H5)),LEN(H5)-FIND(".",H5),0),"ТЕКСТ")))</f>
        <v/>
      </c>
      <c r="J5" t="str">
        <f t="shared" si="1"/>
        <v/>
      </c>
      <c r="K5" t="str">
        <f t="shared" si="2"/>
        <v/>
      </c>
      <c r="L5" t="str">
        <f t="shared" si="3"/>
        <v/>
      </c>
      <c r="M5" t="str">
        <f t="shared" si="4"/>
        <v/>
      </c>
      <c r="N5" t="str">
        <f>SUBSTITUTE(SUBSTITUTE(SUBSTITUTE(SUBSTITUTE(SUBSTITUTE(H5,"0",""),"1",""),"2",""),"3",""),"4","")</f>
        <v/>
      </c>
      <c r="O5" t="str">
        <f>SUBSTITUTE(SUBSTITUTE(SUBSTITUTE(SUBSTITUTE(SUBSTITUTE(N5,"5",""),"6",""),"7",""),"8",""),"9","")</f>
        <v/>
      </c>
      <c r="P5" t="b">
        <f>AND(ISNUMBER(FIND(MID("x"&amp;'Рабочий протокол'!C5,2,1),"0123456789")),ISNUMBER(FIND(MID("x"&amp;'Рабочий протокол'!C5,3,1),"0123456789")),ISNUMBER(FIND(MID("x"&amp;'Рабочий протокол'!C5,4,1),"0123456789")),ISNUMBER(FIND(MID("x"&amp;'Рабочий протокол'!C5,5,1),"0123456789")),ISNUMBER(FIND(MID("x"&amp;'Рабочий протокол'!C5,6,1),"0123456789")))</f>
        <v>1</v>
      </c>
      <c r="Q5" t="b">
        <f>AND(ISNUMBER(FIND(MID("x"&amp;'Рабочий протокол'!C5,7,1),"0123456789")),ISNUMBER(FIND(MID("x"&amp;'Рабочий протокол'!C5,8,1),"0123456789")),ISNUMBER(FIND(MID("x"&amp;'Рабочий протокол'!C5,9,1),"0123456789")),ISNUMBER(FIND(MID("x"&amp;'Рабочий протокол'!C5,10,1),"0123456789")),ISNUMBER(FIND(MID("x"&amp;'Рабочий протокол'!C5,11,1),"0123456789")))</f>
        <v>1</v>
      </c>
      <c r="R5" t="b">
        <f>AND(ISNUMBER(FIND(MID("x"&amp;'Рабочий протокол'!C5,12,1),"0123456789")),ISNUMBER(FIND(MID("x"&amp;'Рабочий протокол'!C5,13,1),"0123456789")),ISNUMBER(FIND(MID("x"&amp;'Рабочий протокол'!C5,14,1),"0123456789")))</f>
        <v>1</v>
      </c>
      <c r="S5" t="str">
        <f>IF('Рабочий протокол'!C5="","НЕТ КОДА",IF(NOT(AND(LEN('Рабочий протокол'!C5&amp;"")=13,P5,Q5,R5)),"КОД: 13 ЦИФР",IF(COUNTIF('Рабочий протокол'!C$4:C$103,'Рабочий протокол'!C5)&gt;1,"ПОВТОР КОДА","")))</f>
        <v>НЕТ КОДА</v>
      </c>
      <c r="T5" t="str">
        <f t="shared" si="5"/>
        <v>ВНЕСИТЕ ВРЕМЯ</v>
      </c>
      <c r="U5" t="str">
        <f t="shared" si="6"/>
        <v>ВНЕСИТЕ ГИМНАСТИКУ</v>
      </c>
      <c r="V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" t="str">
        <f>IF(COUNTA('Рабочий протокол'!B5:C5,'Рабочий протокол'!F5,'Рабочий протокол'!J5)=0,"",IF(S5&lt;&gt;"",S5,IF(T5&lt;&gt;"",T5,IF(U5&lt;&gt;"",U5,V5))))</f>
        <v/>
      </c>
    </row>
    <row r="6" spans="1:23" ht="24" customHeight="1">
      <c r="A6" s="1">
        <v>3</v>
      </c>
      <c r="B6" s="1" t="str">
        <f>IF(ISERROR('Рабочий протокол'!F6),"ТЕКСТ",SUBSTITUTE(TRIM(SUBSTITUTE('Рабочий протокол'!F6&amp;"",CHAR(160)," ")),",","."))</f>
        <v/>
      </c>
      <c r="C6" s="1" t="str">
        <f>IF(ISERROR('Рабочий протокол'!J6),"ТЕКСТ",SUBSTITUTE(TRIM(SUBSTITUTE('Рабочий протокол'!J6&amp;"",CHAR(160)," ")),",","."))</f>
        <v/>
      </c>
      <c r="D6" s="3" t="str">
        <f>IF(B6="","",IF(ISNUMBER('Рабочий протокол'!F6),'Рабочий протокол'!F6,IF(AND(OR(K6="",K6="."),LEN(SUBSTITUTE(B6,".",""))&gt;0,LEN(B6)&lt;=15),VALUE(SUBSTITUTE(B6,".",""))/10^IF(ISNUMBER(FIND(".",B6)),LEN(B6)-FIND(".",B6),0),"ТЕКСТ")))</f>
        <v/>
      </c>
      <c r="E6" s="3" t="str">
        <f>IF(C6="","",IF(ISNUMBER('Рабочий протокол'!J6),'Рабочий протокол'!J6,IF(AND(OR(M6="",M6="."),LEN(SUBSTITUTE(C6,".",""))&gt;0,LEN(C6)&lt;=15),VALUE(SUBSTITUTE(C6,".",""))/10^IF(ISNUMBER(FIND(".",C6)),LEN(C6)-FIND(".",C6),0),"ТЕКСТ")))</f>
        <v/>
      </c>
      <c r="F6" s="3" t="str">
        <f t="shared" si="0"/>
        <v/>
      </c>
      <c r="G6" s="1"/>
      <c r="H6" s="1"/>
      <c r="I6" s="1"/>
      <c r="J6" t="str">
        <f t="shared" si="1"/>
        <v/>
      </c>
      <c r="K6" t="str">
        <f t="shared" si="2"/>
        <v/>
      </c>
      <c r="L6" t="str">
        <f t="shared" si="3"/>
        <v/>
      </c>
      <c r="M6" t="str">
        <f t="shared" si="4"/>
        <v/>
      </c>
      <c r="P6" t="b">
        <f>AND(ISNUMBER(FIND(MID("x"&amp;'Рабочий протокол'!C6,2,1),"0123456789")),ISNUMBER(FIND(MID("x"&amp;'Рабочий протокол'!C6,3,1),"0123456789")),ISNUMBER(FIND(MID("x"&amp;'Рабочий протокол'!C6,4,1),"0123456789")),ISNUMBER(FIND(MID("x"&amp;'Рабочий протокол'!C6,5,1),"0123456789")),ISNUMBER(FIND(MID("x"&amp;'Рабочий протокол'!C6,6,1),"0123456789")))</f>
        <v>1</v>
      </c>
      <c r="Q6" t="b">
        <f>AND(ISNUMBER(FIND(MID("x"&amp;'Рабочий протокол'!C6,7,1),"0123456789")),ISNUMBER(FIND(MID("x"&amp;'Рабочий протокол'!C6,8,1),"0123456789")),ISNUMBER(FIND(MID("x"&amp;'Рабочий протокол'!C6,9,1),"0123456789")),ISNUMBER(FIND(MID("x"&amp;'Рабочий протокол'!C6,10,1),"0123456789")),ISNUMBER(FIND(MID("x"&amp;'Рабочий протокол'!C6,11,1),"0123456789")))</f>
        <v>1</v>
      </c>
      <c r="R6" t="b">
        <f>AND(ISNUMBER(FIND(MID("x"&amp;'Рабочий протокол'!C6,12,1),"0123456789")),ISNUMBER(FIND(MID("x"&amp;'Рабочий протокол'!C6,13,1),"0123456789")),ISNUMBER(FIND(MID("x"&amp;'Рабочий протокол'!C6,14,1),"0123456789")))</f>
        <v>1</v>
      </c>
      <c r="S6" t="str">
        <f>IF('Рабочий протокол'!C6="","НЕТ КОДА",IF(NOT(AND(LEN('Рабочий протокол'!C6&amp;"")=13,P6,Q6,R6)),"КОД: 13 ЦИФР",IF(COUNTIF('Рабочий протокол'!C$4:C$103,'Рабочий протокол'!C6)&gt;1,"ПОВТОР КОДА","")))</f>
        <v>НЕТ КОДА</v>
      </c>
      <c r="T6" t="str">
        <f t="shared" si="5"/>
        <v>ВНЕСИТЕ ВРЕМЯ</v>
      </c>
      <c r="U6" t="str">
        <f t="shared" si="6"/>
        <v>ВНЕСИТЕ ГИМНАСТИКУ</v>
      </c>
      <c r="V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" t="str">
        <f>IF(COUNTA('Рабочий протокол'!B6:C6,'Рабочий протокол'!F6,'Рабочий протокол'!J6)=0,"",IF(S6&lt;&gt;"",S6,IF(T6&lt;&gt;"",T6,IF(U6&lt;&gt;"",U6,V6))))</f>
        <v/>
      </c>
    </row>
    <row r="7" spans="1:23" ht="24" customHeight="1">
      <c r="A7" s="1">
        <v>4</v>
      </c>
      <c r="B7" s="1" t="str">
        <f>IF(ISERROR('Рабочий протокол'!F7),"ТЕКСТ",SUBSTITUTE(TRIM(SUBSTITUTE('Рабочий протокол'!F7&amp;"",CHAR(160)," ")),",","."))</f>
        <v/>
      </c>
      <c r="C7" s="1" t="str">
        <f>IF(ISERROR('Рабочий протокол'!J7),"ТЕКСТ",SUBSTITUTE(TRIM(SUBSTITUTE('Рабочий протокол'!J7&amp;"",CHAR(160)," ")),",","."))</f>
        <v/>
      </c>
      <c r="D7" s="3" t="str">
        <f>IF(B7="","",IF(ISNUMBER('Рабочий протокол'!F7),'Рабочий протокол'!F7,IF(AND(OR(K7="",K7="."),LEN(SUBSTITUTE(B7,".",""))&gt;0,LEN(B7)&lt;=15),VALUE(SUBSTITUTE(B7,".",""))/10^IF(ISNUMBER(FIND(".",B7)),LEN(B7)-FIND(".",B7),0),"ТЕКСТ")))</f>
        <v/>
      </c>
      <c r="E7" s="3" t="str">
        <f>IF(C7="","",IF(ISNUMBER('Рабочий протокол'!J7),'Рабочий протокол'!J7,IF(AND(OR(M7="",M7="."),LEN(SUBSTITUTE(C7,".",""))&gt;0,LEN(C7)&lt;=15),VALUE(SUBSTITUTE(C7,".",""))/10^IF(ISNUMBER(FIND(".",C7)),LEN(C7)-FIND(".",C7),0),"ТЕКСТ")))</f>
        <v/>
      </c>
      <c r="F7" s="3" t="str">
        <f t="shared" si="0"/>
        <v/>
      </c>
      <c r="G7" s="1"/>
      <c r="H7" s="1"/>
      <c r="I7" s="1"/>
      <c r="J7" t="str">
        <f t="shared" si="1"/>
        <v/>
      </c>
      <c r="K7" t="str">
        <f t="shared" si="2"/>
        <v/>
      </c>
      <c r="L7" t="str">
        <f t="shared" si="3"/>
        <v/>
      </c>
      <c r="M7" t="str">
        <f t="shared" si="4"/>
        <v/>
      </c>
      <c r="P7" t="b">
        <f>AND(ISNUMBER(FIND(MID("x"&amp;'Рабочий протокол'!C7,2,1),"0123456789")),ISNUMBER(FIND(MID("x"&amp;'Рабочий протокол'!C7,3,1),"0123456789")),ISNUMBER(FIND(MID("x"&amp;'Рабочий протокол'!C7,4,1),"0123456789")),ISNUMBER(FIND(MID("x"&amp;'Рабочий протокол'!C7,5,1),"0123456789")),ISNUMBER(FIND(MID("x"&amp;'Рабочий протокол'!C7,6,1),"0123456789")))</f>
        <v>1</v>
      </c>
      <c r="Q7" t="b">
        <f>AND(ISNUMBER(FIND(MID("x"&amp;'Рабочий протокол'!C7,7,1),"0123456789")),ISNUMBER(FIND(MID("x"&amp;'Рабочий протокол'!C7,8,1),"0123456789")),ISNUMBER(FIND(MID("x"&amp;'Рабочий протокол'!C7,9,1),"0123456789")),ISNUMBER(FIND(MID("x"&amp;'Рабочий протокол'!C7,10,1),"0123456789")),ISNUMBER(FIND(MID("x"&amp;'Рабочий протокол'!C7,11,1),"0123456789")))</f>
        <v>1</v>
      </c>
      <c r="R7" t="b">
        <f>AND(ISNUMBER(FIND(MID("x"&amp;'Рабочий протокол'!C7,12,1),"0123456789")),ISNUMBER(FIND(MID("x"&amp;'Рабочий протокол'!C7,13,1),"0123456789")),ISNUMBER(FIND(MID("x"&amp;'Рабочий протокол'!C7,14,1),"0123456789")))</f>
        <v>1</v>
      </c>
      <c r="S7" t="str">
        <f>IF('Рабочий протокол'!C7="","НЕТ КОДА",IF(NOT(AND(LEN('Рабочий протокол'!C7&amp;"")=13,P7,Q7,R7)),"КОД: 13 ЦИФР",IF(COUNTIF('Рабочий протокол'!C$4:C$103,'Рабочий протокол'!C7)&gt;1,"ПОВТОР КОДА","")))</f>
        <v>НЕТ КОДА</v>
      </c>
      <c r="T7" t="str">
        <f t="shared" si="5"/>
        <v>ВНЕСИТЕ ВРЕМЯ</v>
      </c>
      <c r="U7" t="str">
        <f t="shared" si="6"/>
        <v>ВНЕСИТЕ ГИМНАСТИКУ</v>
      </c>
      <c r="V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" t="str">
        <f>IF(COUNTA('Рабочий протокол'!B7:C7,'Рабочий протокол'!F7,'Рабочий протокол'!J7)=0,"",IF(S7&lt;&gt;"",S7,IF(T7&lt;&gt;"",T7,IF(U7&lt;&gt;"",U7,V7))))</f>
        <v/>
      </c>
    </row>
    <row r="8" spans="1:23" ht="24" customHeight="1">
      <c r="A8" s="1">
        <v>5</v>
      </c>
      <c r="B8" s="1" t="str">
        <f>IF(ISERROR('Рабочий протокол'!F8),"ТЕКСТ",SUBSTITUTE(TRIM(SUBSTITUTE('Рабочий протокол'!F8&amp;"",CHAR(160)," ")),",","."))</f>
        <v/>
      </c>
      <c r="C8" s="1" t="str">
        <f>IF(ISERROR('Рабочий протокол'!J8),"ТЕКСТ",SUBSTITUTE(TRIM(SUBSTITUTE('Рабочий протокол'!J8&amp;"",CHAR(160)," ")),",","."))</f>
        <v/>
      </c>
      <c r="D8" s="3" t="str">
        <f>IF(B8="","",IF(ISNUMBER('Рабочий протокол'!F8),'Рабочий протокол'!F8,IF(AND(OR(K8="",K8="."),LEN(SUBSTITUTE(B8,".",""))&gt;0,LEN(B8)&lt;=15),VALUE(SUBSTITUTE(B8,".",""))/10^IF(ISNUMBER(FIND(".",B8)),LEN(B8)-FIND(".",B8),0),"ТЕКСТ")))</f>
        <v/>
      </c>
      <c r="E8" s="3" t="str">
        <f>IF(C8="","",IF(ISNUMBER('Рабочий протокол'!J8),'Рабочий протокол'!J8,IF(AND(OR(M8="",M8="."),LEN(SUBSTITUTE(C8,".",""))&gt;0,LEN(C8)&lt;=15),VALUE(SUBSTITUTE(C8,".",""))/10^IF(ISNUMBER(FIND(".",C8)),LEN(C8)-FIND(".",C8),0),"ТЕКСТ")))</f>
        <v/>
      </c>
      <c r="F8" s="3" t="str">
        <f t="shared" si="0"/>
        <v/>
      </c>
      <c r="G8" s="1"/>
      <c r="H8" s="1"/>
      <c r="I8" s="1"/>
      <c r="J8" t="str">
        <f t="shared" si="1"/>
        <v/>
      </c>
      <c r="K8" t="str">
        <f t="shared" si="2"/>
        <v/>
      </c>
      <c r="L8" t="str">
        <f t="shared" si="3"/>
        <v/>
      </c>
      <c r="M8" t="str">
        <f t="shared" si="4"/>
        <v/>
      </c>
      <c r="P8" t="b">
        <f>AND(ISNUMBER(FIND(MID("x"&amp;'Рабочий протокол'!C8,2,1),"0123456789")),ISNUMBER(FIND(MID("x"&amp;'Рабочий протокол'!C8,3,1),"0123456789")),ISNUMBER(FIND(MID("x"&amp;'Рабочий протокол'!C8,4,1),"0123456789")),ISNUMBER(FIND(MID("x"&amp;'Рабочий протокол'!C8,5,1),"0123456789")),ISNUMBER(FIND(MID("x"&amp;'Рабочий протокол'!C8,6,1),"0123456789")))</f>
        <v>1</v>
      </c>
      <c r="Q8" t="b">
        <f>AND(ISNUMBER(FIND(MID("x"&amp;'Рабочий протокол'!C8,7,1),"0123456789")),ISNUMBER(FIND(MID("x"&amp;'Рабочий протокол'!C8,8,1),"0123456789")),ISNUMBER(FIND(MID("x"&amp;'Рабочий протокол'!C8,9,1),"0123456789")),ISNUMBER(FIND(MID("x"&amp;'Рабочий протокол'!C8,10,1),"0123456789")),ISNUMBER(FIND(MID("x"&amp;'Рабочий протокол'!C8,11,1),"0123456789")))</f>
        <v>1</v>
      </c>
      <c r="R8" t="b">
        <f>AND(ISNUMBER(FIND(MID("x"&amp;'Рабочий протокол'!C8,12,1),"0123456789")),ISNUMBER(FIND(MID("x"&amp;'Рабочий протокол'!C8,13,1),"0123456789")),ISNUMBER(FIND(MID("x"&amp;'Рабочий протокол'!C8,14,1),"0123456789")))</f>
        <v>1</v>
      </c>
      <c r="S8" t="str">
        <f>IF('Рабочий протокол'!C8="","НЕТ КОДА",IF(NOT(AND(LEN('Рабочий протокол'!C8&amp;"")=13,P8,Q8,R8)),"КОД: 13 ЦИФР",IF(COUNTIF('Рабочий протокол'!C$4:C$103,'Рабочий протокол'!C8)&gt;1,"ПОВТОР КОДА","")))</f>
        <v>НЕТ КОДА</v>
      </c>
      <c r="T8" t="str">
        <f t="shared" si="5"/>
        <v>ВНЕСИТЕ ВРЕМЯ</v>
      </c>
      <c r="U8" t="str">
        <f t="shared" si="6"/>
        <v>ВНЕСИТЕ ГИМНАСТИКУ</v>
      </c>
      <c r="V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" t="str">
        <f>IF(COUNTA('Рабочий протокол'!B8:C8,'Рабочий протокол'!F8,'Рабочий протокол'!J8)=0,"",IF(S8&lt;&gt;"",S8,IF(T8&lt;&gt;"",T8,IF(U8&lt;&gt;"",U8,V8))))</f>
        <v/>
      </c>
    </row>
    <row r="9" spans="1:23" ht="24" customHeight="1">
      <c r="A9" s="1">
        <v>6</v>
      </c>
      <c r="B9" s="1" t="str">
        <f>IF(ISERROR('Рабочий протокол'!F9),"ТЕКСТ",SUBSTITUTE(TRIM(SUBSTITUTE('Рабочий протокол'!F9&amp;"",CHAR(160)," ")),",","."))</f>
        <v/>
      </c>
      <c r="C9" s="1" t="str">
        <f>IF(ISERROR('Рабочий протокол'!J9),"ТЕКСТ",SUBSTITUTE(TRIM(SUBSTITUTE('Рабочий протокол'!J9&amp;"",CHAR(160)," ")),",","."))</f>
        <v/>
      </c>
      <c r="D9" s="3" t="str">
        <f>IF(B9="","",IF(ISNUMBER('Рабочий протокол'!F9),'Рабочий протокол'!F9,IF(AND(OR(K9="",K9="."),LEN(SUBSTITUTE(B9,".",""))&gt;0,LEN(B9)&lt;=15),VALUE(SUBSTITUTE(B9,".",""))/10^IF(ISNUMBER(FIND(".",B9)),LEN(B9)-FIND(".",B9),0),"ТЕКСТ")))</f>
        <v/>
      </c>
      <c r="E9" s="3" t="str">
        <f>IF(C9="","",IF(ISNUMBER('Рабочий протокол'!J9),'Рабочий протокол'!J9,IF(AND(OR(M9="",M9="."),LEN(SUBSTITUTE(C9,".",""))&gt;0,LEN(C9)&lt;=15),VALUE(SUBSTITUTE(C9,".",""))/10^IF(ISNUMBER(FIND(".",C9)),LEN(C9)-FIND(".",C9),0),"ТЕКСТ")))</f>
        <v/>
      </c>
      <c r="F9" s="3" t="str">
        <f t="shared" si="0"/>
        <v/>
      </c>
      <c r="G9" s="1"/>
      <c r="H9" s="1"/>
      <c r="I9" s="1"/>
      <c r="J9" t="str">
        <f t="shared" si="1"/>
        <v/>
      </c>
      <c r="K9" t="str">
        <f t="shared" si="2"/>
        <v/>
      </c>
      <c r="L9" t="str">
        <f t="shared" si="3"/>
        <v/>
      </c>
      <c r="M9" t="str">
        <f t="shared" si="4"/>
        <v/>
      </c>
      <c r="P9" t="b">
        <f>AND(ISNUMBER(FIND(MID("x"&amp;'Рабочий протокол'!C9,2,1),"0123456789")),ISNUMBER(FIND(MID("x"&amp;'Рабочий протокол'!C9,3,1),"0123456789")),ISNUMBER(FIND(MID("x"&amp;'Рабочий протокол'!C9,4,1),"0123456789")),ISNUMBER(FIND(MID("x"&amp;'Рабочий протокол'!C9,5,1),"0123456789")),ISNUMBER(FIND(MID("x"&amp;'Рабочий протокол'!C9,6,1),"0123456789")))</f>
        <v>1</v>
      </c>
      <c r="Q9" t="b">
        <f>AND(ISNUMBER(FIND(MID("x"&amp;'Рабочий протокол'!C9,7,1),"0123456789")),ISNUMBER(FIND(MID("x"&amp;'Рабочий протокол'!C9,8,1),"0123456789")),ISNUMBER(FIND(MID("x"&amp;'Рабочий протокол'!C9,9,1),"0123456789")),ISNUMBER(FIND(MID("x"&amp;'Рабочий протокол'!C9,10,1),"0123456789")),ISNUMBER(FIND(MID("x"&amp;'Рабочий протокол'!C9,11,1),"0123456789")))</f>
        <v>1</v>
      </c>
      <c r="R9" t="b">
        <f>AND(ISNUMBER(FIND(MID("x"&amp;'Рабочий протокол'!C9,12,1),"0123456789")),ISNUMBER(FIND(MID("x"&amp;'Рабочий протокол'!C9,13,1),"0123456789")),ISNUMBER(FIND(MID("x"&amp;'Рабочий протокол'!C9,14,1),"0123456789")))</f>
        <v>1</v>
      </c>
      <c r="S9" t="str">
        <f>IF('Рабочий протокол'!C9="","НЕТ КОДА",IF(NOT(AND(LEN('Рабочий протокол'!C9&amp;"")=13,P9,Q9,R9)),"КОД: 13 ЦИФР",IF(COUNTIF('Рабочий протокол'!C$4:C$103,'Рабочий протокол'!C9)&gt;1,"ПОВТОР КОДА","")))</f>
        <v>НЕТ КОДА</v>
      </c>
      <c r="T9" t="str">
        <f t="shared" si="5"/>
        <v>ВНЕСИТЕ ВРЕМЯ</v>
      </c>
      <c r="U9" t="str">
        <f t="shared" si="6"/>
        <v>ВНЕСИТЕ ГИМНАСТИКУ</v>
      </c>
      <c r="V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" t="str">
        <f>IF(COUNTA('Рабочий протокол'!B9:C9,'Рабочий протокол'!F9,'Рабочий протокол'!J9)=0,"",IF(S9&lt;&gt;"",S9,IF(T9&lt;&gt;"",T9,IF(U9&lt;&gt;"",U9,V9))))</f>
        <v/>
      </c>
    </row>
    <row r="10" spans="1:23" ht="24" customHeight="1">
      <c r="A10" s="1">
        <v>7</v>
      </c>
      <c r="B10" s="1" t="str">
        <f>IF(ISERROR('Рабочий протокол'!F10),"ТЕКСТ",SUBSTITUTE(TRIM(SUBSTITUTE('Рабочий протокол'!F10&amp;"",CHAR(160)," ")),",","."))</f>
        <v/>
      </c>
      <c r="C10" s="1" t="str">
        <f>IF(ISERROR('Рабочий протокол'!J10),"ТЕКСТ",SUBSTITUTE(TRIM(SUBSTITUTE('Рабочий протокол'!J10&amp;"",CHAR(160)," ")),",","."))</f>
        <v/>
      </c>
      <c r="D10" s="3" t="str">
        <f>IF(B10="","",IF(ISNUMBER('Рабочий протокол'!F10),'Рабочий протокол'!F10,IF(AND(OR(K10="",K10="."),LEN(SUBSTITUTE(B10,".",""))&gt;0,LEN(B10)&lt;=15),VALUE(SUBSTITUTE(B10,".",""))/10^IF(ISNUMBER(FIND(".",B10)),LEN(B10)-FIND(".",B10),0),"ТЕКСТ")))</f>
        <v/>
      </c>
      <c r="E10" s="3" t="str">
        <f>IF(C10="","",IF(ISNUMBER('Рабочий протокол'!J10),'Рабочий протокол'!J10,IF(AND(OR(M10="",M10="."),LEN(SUBSTITUTE(C10,".",""))&gt;0,LEN(C10)&lt;=15),VALUE(SUBSTITUTE(C10,".",""))/10^IF(ISNUMBER(FIND(".",C10)),LEN(C10)-FIND(".",C10),0),"ТЕКСТ")))</f>
        <v/>
      </c>
      <c r="F10" s="3" t="str">
        <f t="shared" si="0"/>
        <v/>
      </c>
      <c r="G10" s="1"/>
      <c r="H10" s="1"/>
      <c r="I10" s="1"/>
      <c r="J10" t="str">
        <f t="shared" si="1"/>
        <v/>
      </c>
      <c r="K10" t="str">
        <f t="shared" si="2"/>
        <v/>
      </c>
      <c r="L10" t="str">
        <f t="shared" si="3"/>
        <v/>
      </c>
      <c r="M10" t="str">
        <f t="shared" si="4"/>
        <v/>
      </c>
      <c r="P10" t="b">
        <f>AND(ISNUMBER(FIND(MID("x"&amp;'Рабочий протокол'!C10,2,1),"0123456789")),ISNUMBER(FIND(MID("x"&amp;'Рабочий протокол'!C10,3,1),"0123456789")),ISNUMBER(FIND(MID("x"&amp;'Рабочий протокол'!C10,4,1),"0123456789")),ISNUMBER(FIND(MID("x"&amp;'Рабочий протокол'!C10,5,1),"0123456789")),ISNUMBER(FIND(MID("x"&amp;'Рабочий протокол'!C10,6,1),"0123456789")))</f>
        <v>1</v>
      </c>
      <c r="Q10" t="b">
        <f>AND(ISNUMBER(FIND(MID("x"&amp;'Рабочий протокол'!C10,7,1),"0123456789")),ISNUMBER(FIND(MID("x"&amp;'Рабочий протокол'!C10,8,1),"0123456789")),ISNUMBER(FIND(MID("x"&amp;'Рабочий протокол'!C10,9,1),"0123456789")),ISNUMBER(FIND(MID("x"&amp;'Рабочий протокол'!C10,10,1),"0123456789")),ISNUMBER(FIND(MID("x"&amp;'Рабочий протокол'!C10,11,1),"0123456789")))</f>
        <v>1</v>
      </c>
      <c r="R10" t="b">
        <f>AND(ISNUMBER(FIND(MID("x"&amp;'Рабочий протокол'!C10,12,1),"0123456789")),ISNUMBER(FIND(MID("x"&amp;'Рабочий протокол'!C10,13,1),"0123456789")),ISNUMBER(FIND(MID("x"&amp;'Рабочий протокол'!C10,14,1),"0123456789")))</f>
        <v>1</v>
      </c>
      <c r="S10" t="str">
        <f>IF('Рабочий протокол'!C10="","НЕТ КОДА",IF(NOT(AND(LEN('Рабочий протокол'!C10&amp;"")=13,P10,Q10,R10)),"КОД: 13 ЦИФР",IF(COUNTIF('Рабочий протокол'!C$4:C$103,'Рабочий протокол'!C10)&gt;1,"ПОВТОР КОДА","")))</f>
        <v>НЕТ КОДА</v>
      </c>
      <c r="T10" t="str">
        <f t="shared" si="5"/>
        <v>ВНЕСИТЕ ВРЕМЯ</v>
      </c>
      <c r="U10" t="str">
        <f t="shared" si="6"/>
        <v>ВНЕСИТЕ ГИМНАСТИКУ</v>
      </c>
      <c r="V1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" t="str">
        <f>IF(COUNTA('Рабочий протокол'!B10:C10,'Рабочий протокол'!F10,'Рабочий протокол'!J10)=0,"",IF(S10&lt;&gt;"",S10,IF(T10&lt;&gt;"",T10,IF(U10&lt;&gt;"",U10,V10))))</f>
        <v/>
      </c>
    </row>
    <row r="11" spans="1:23" ht="24" customHeight="1">
      <c r="A11" s="1">
        <v>8</v>
      </c>
      <c r="B11" s="1" t="str">
        <f>IF(ISERROR('Рабочий протокол'!F11),"ТЕКСТ",SUBSTITUTE(TRIM(SUBSTITUTE('Рабочий протокол'!F11&amp;"",CHAR(160)," ")),",","."))</f>
        <v/>
      </c>
      <c r="C11" s="1" t="str">
        <f>IF(ISERROR('Рабочий протокол'!J11),"ТЕКСТ",SUBSTITUTE(TRIM(SUBSTITUTE('Рабочий протокол'!J11&amp;"",CHAR(160)," ")),",","."))</f>
        <v/>
      </c>
      <c r="D11" s="3" t="str">
        <f>IF(B11="","",IF(ISNUMBER('Рабочий протокол'!F11),'Рабочий протокол'!F11,IF(AND(OR(K11="",K11="."),LEN(SUBSTITUTE(B11,".",""))&gt;0,LEN(B11)&lt;=15),VALUE(SUBSTITUTE(B11,".",""))/10^IF(ISNUMBER(FIND(".",B11)),LEN(B11)-FIND(".",B11),0),"ТЕКСТ")))</f>
        <v/>
      </c>
      <c r="E11" s="3" t="str">
        <f>IF(C11="","",IF(ISNUMBER('Рабочий протокол'!J11),'Рабочий протокол'!J11,IF(AND(OR(M11="",M11="."),LEN(SUBSTITUTE(C11,".",""))&gt;0,LEN(C11)&lt;=15),VALUE(SUBSTITUTE(C11,".",""))/10^IF(ISNUMBER(FIND(".",C11)),LEN(C11)-FIND(".",C11),0),"ТЕКСТ")))</f>
        <v/>
      </c>
      <c r="F11" s="3" t="str">
        <f t="shared" si="0"/>
        <v/>
      </c>
      <c r="G11" s="1"/>
      <c r="H11" s="1"/>
      <c r="I11" s="1"/>
      <c r="J11" t="str">
        <f t="shared" si="1"/>
        <v/>
      </c>
      <c r="K11" t="str">
        <f t="shared" si="2"/>
        <v/>
      </c>
      <c r="L11" t="str">
        <f t="shared" si="3"/>
        <v/>
      </c>
      <c r="M11" t="str">
        <f t="shared" si="4"/>
        <v/>
      </c>
      <c r="P11" t="b">
        <f>AND(ISNUMBER(FIND(MID("x"&amp;'Рабочий протокол'!C11,2,1),"0123456789")),ISNUMBER(FIND(MID("x"&amp;'Рабочий протокол'!C11,3,1),"0123456789")),ISNUMBER(FIND(MID("x"&amp;'Рабочий протокол'!C11,4,1),"0123456789")),ISNUMBER(FIND(MID("x"&amp;'Рабочий протокол'!C11,5,1),"0123456789")),ISNUMBER(FIND(MID("x"&amp;'Рабочий протокол'!C11,6,1),"0123456789")))</f>
        <v>1</v>
      </c>
      <c r="Q11" t="b">
        <f>AND(ISNUMBER(FIND(MID("x"&amp;'Рабочий протокол'!C11,7,1),"0123456789")),ISNUMBER(FIND(MID("x"&amp;'Рабочий протокол'!C11,8,1),"0123456789")),ISNUMBER(FIND(MID("x"&amp;'Рабочий протокол'!C11,9,1),"0123456789")),ISNUMBER(FIND(MID("x"&amp;'Рабочий протокол'!C11,10,1),"0123456789")),ISNUMBER(FIND(MID("x"&amp;'Рабочий протокол'!C11,11,1),"0123456789")))</f>
        <v>1</v>
      </c>
      <c r="R11" t="b">
        <f>AND(ISNUMBER(FIND(MID("x"&amp;'Рабочий протокол'!C11,12,1),"0123456789")),ISNUMBER(FIND(MID("x"&amp;'Рабочий протокол'!C11,13,1),"0123456789")),ISNUMBER(FIND(MID("x"&amp;'Рабочий протокол'!C11,14,1),"0123456789")))</f>
        <v>1</v>
      </c>
      <c r="S11" t="str">
        <f>IF('Рабочий протокол'!C11="","НЕТ КОДА",IF(NOT(AND(LEN('Рабочий протокол'!C11&amp;"")=13,P11,Q11,R11)),"КОД: 13 ЦИФР",IF(COUNTIF('Рабочий протокол'!C$4:C$103,'Рабочий протокол'!C11)&gt;1,"ПОВТОР КОДА","")))</f>
        <v>НЕТ КОДА</v>
      </c>
      <c r="T11" t="str">
        <f t="shared" si="5"/>
        <v>ВНЕСИТЕ ВРЕМЯ</v>
      </c>
      <c r="U11" t="str">
        <f t="shared" si="6"/>
        <v>ВНЕСИТЕ ГИМНАСТИКУ</v>
      </c>
      <c r="V1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1" t="str">
        <f>IF(COUNTA('Рабочий протокол'!B11:C11,'Рабочий протокол'!F11,'Рабочий протокол'!J11)=0,"",IF(S11&lt;&gt;"",S11,IF(T11&lt;&gt;"",T11,IF(U11&lt;&gt;"",U11,V11))))</f>
        <v/>
      </c>
    </row>
    <row r="12" spans="1:23" ht="24" customHeight="1">
      <c r="A12" s="1">
        <v>9</v>
      </c>
      <c r="B12" s="1" t="str">
        <f>IF(ISERROR('Рабочий протокол'!F12),"ТЕКСТ",SUBSTITUTE(TRIM(SUBSTITUTE('Рабочий протокол'!F12&amp;"",CHAR(160)," ")),",","."))</f>
        <v/>
      </c>
      <c r="C12" s="1" t="str">
        <f>IF(ISERROR('Рабочий протокол'!J12),"ТЕКСТ",SUBSTITUTE(TRIM(SUBSTITUTE('Рабочий протокол'!J12&amp;"",CHAR(160)," ")),",","."))</f>
        <v/>
      </c>
      <c r="D12" s="3" t="str">
        <f>IF(B12="","",IF(ISNUMBER('Рабочий протокол'!F12),'Рабочий протокол'!F12,IF(AND(OR(K12="",K12="."),LEN(SUBSTITUTE(B12,".",""))&gt;0,LEN(B12)&lt;=15),VALUE(SUBSTITUTE(B12,".",""))/10^IF(ISNUMBER(FIND(".",B12)),LEN(B12)-FIND(".",B12),0),"ТЕКСТ")))</f>
        <v/>
      </c>
      <c r="E12" s="3" t="str">
        <f>IF(C12="","",IF(ISNUMBER('Рабочий протокол'!J12),'Рабочий протокол'!J12,IF(AND(OR(M12="",M12="."),LEN(SUBSTITUTE(C12,".",""))&gt;0,LEN(C12)&lt;=15),VALUE(SUBSTITUTE(C12,".",""))/10^IF(ISNUMBER(FIND(".",C12)),LEN(C12)-FIND(".",C12),0),"ТЕКСТ")))</f>
        <v/>
      </c>
      <c r="F12" s="3" t="str">
        <f t="shared" si="0"/>
        <v/>
      </c>
      <c r="G12" s="1"/>
      <c r="H12" s="1"/>
      <c r="I12" s="1"/>
      <c r="J12" t="str">
        <f t="shared" si="1"/>
        <v/>
      </c>
      <c r="K12" t="str">
        <f t="shared" si="2"/>
        <v/>
      </c>
      <c r="L12" t="str">
        <f t="shared" si="3"/>
        <v/>
      </c>
      <c r="M12" t="str">
        <f t="shared" si="4"/>
        <v/>
      </c>
      <c r="P12" t="b">
        <f>AND(ISNUMBER(FIND(MID("x"&amp;'Рабочий протокол'!C12,2,1),"0123456789")),ISNUMBER(FIND(MID("x"&amp;'Рабочий протокол'!C12,3,1),"0123456789")),ISNUMBER(FIND(MID("x"&amp;'Рабочий протокол'!C12,4,1),"0123456789")),ISNUMBER(FIND(MID("x"&amp;'Рабочий протокол'!C12,5,1),"0123456789")),ISNUMBER(FIND(MID("x"&amp;'Рабочий протокол'!C12,6,1),"0123456789")))</f>
        <v>1</v>
      </c>
      <c r="Q12" t="b">
        <f>AND(ISNUMBER(FIND(MID("x"&amp;'Рабочий протокол'!C12,7,1),"0123456789")),ISNUMBER(FIND(MID("x"&amp;'Рабочий протокол'!C12,8,1),"0123456789")),ISNUMBER(FIND(MID("x"&amp;'Рабочий протокол'!C12,9,1),"0123456789")),ISNUMBER(FIND(MID("x"&amp;'Рабочий протокол'!C12,10,1),"0123456789")),ISNUMBER(FIND(MID("x"&amp;'Рабочий протокол'!C12,11,1),"0123456789")))</f>
        <v>1</v>
      </c>
      <c r="R12" t="b">
        <f>AND(ISNUMBER(FIND(MID("x"&amp;'Рабочий протокол'!C12,12,1),"0123456789")),ISNUMBER(FIND(MID("x"&amp;'Рабочий протокол'!C12,13,1),"0123456789")),ISNUMBER(FIND(MID("x"&amp;'Рабочий протокол'!C12,14,1),"0123456789")))</f>
        <v>1</v>
      </c>
      <c r="S12" t="str">
        <f>IF('Рабочий протокол'!C12="","НЕТ КОДА",IF(NOT(AND(LEN('Рабочий протокол'!C12&amp;"")=13,P12,Q12,R12)),"КОД: 13 ЦИФР",IF(COUNTIF('Рабочий протокол'!C$4:C$103,'Рабочий протокол'!C12)&gt;1,"ПОВТОР КОДА","")))</f>
        <v>НЕТ КОДА</v>
      </c>
      <c r="T12" t="str">
        <f t="shared" si="5"/>
        <v>ВНЕСИТЕ ВРЕМЯ</v>
      </c>
      <c r="U12" t="str">
        <f t="shared" si="6"/>
        <v>ВНЕСИТЕ ГИМНАСТИКУ</v>
      </c>
      <c r="V1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2" t="str">
        <f>IF(COUNTA('Рабочий протокол'!B12:C12,'Рабочий протокол'!F12,'Рабочий протокол'!J12)=0,"",IF(S12&lt;&gt;"",S12,IF(T12&lt;&gt;"",T12,IF(U12&lt;&gt;"",U12,V12))))</f>
        <v/>
      </c>
    </row>
    <row r="13" spans="1:23" ht="24" customHeight="1">
      <c r="A13" s="1">
        <v>10</v>
      </c>
      <c r="B13" s="1" t="str">
        <f>IF(ISERROR('Рабочий протокол'!F13),"ТЕКСТ",SUBSTITUTE(TRIM(SUBSTITUTE('Рабочий протокол'!F13&amp;"",CHAR(160)," ")),",","."))</f>
        <v/>
      </c>
      <c r="C13" s="1" t="str">
        <f>IF(ISERROR('Рабочий протокол'!J13),"ТЕКСТ",SUBSTITUTE(TRIM(SUBSTITUTE('Рабочий протокол'!J13&amp;"",CHAR(160)," ")),",","."))</f>
        <v/>
      </c>
      <c r="D13" s="3" t="str">
        <f>IF(B13="","",IF(ISNUMBER('Рабочий протокол'!F13),'Рабочий протокол'!F13,IF(AND(OR(K13="",K13="."),LEN(SUBSTITUTE(B13,".",""))&gt;0,LEN(B13)&lt;=15),VALUE(SUBSTITUTE(B13,".",""))/10^IF(ISNUMBER(FIND(".",B13)),LEN(B13)-FIND(".",B13),0),"ТЕКСТ")))</f>
        <v/>
      </c>
      <c r="E13" s="3" t="str">
        <f>IF(C13="","",IF(ISNUMBER('Рабочий протокол'!J13),'Рабочий протокол'!J13,IF(AND(OR(M13="",M13="."),LEN(SUBSTITUTE(C13,".",""))&gt;0,LEN(C13)&lt;=15),VALUE(SUBSTITUTE(C13,".",""))/10^IF(ISNUMBER(FIND(".",C13)),LEN(C13)-FIND(".",C13),0),"ТЕКСТ")))</f>
        <v/>
      </c>
      <c r="F13" s="3" t="str">
        <f t="shared" si="0"/>
        <v/>
      </c>
      <c r="G13" s="1"/>
      <c r="H13" s="1"/>
      <c r="I13" s="1"/>
      <c r="J13" t="str">
        <f t="shared" si="1"/>
        <v/>
      </c>
      <c r="K13" t="str">
        <f t="shared" si="2"/>
        <v/>
      </c>
      <c r="L13" t="str">
        <f t="shared" si="3"/>
        <v/>
      </c>
      <c r="M13" t="str">
        <f t="shared" si="4"/>
        <v/>
      </c>
      <c r="P13" t="b">
        <f>AND(ISNUMBER(FIND(MID("x"&amp;'Рабочий протокол'!C13,2,1),"0123456789")),ISNUMBER(FIND(MID("x"&amp;'Рабочий протокол'!C13,3,1),"0123456789")),ISNUMBER(FIND(MID("x"&amp;'Рабочий протокол'!C13,4,1),"0123456789")),ISNUMBER(FIND(MID("x"&amp;'Рабочий протокол'!C13,5,1),"0123456789")),ISNUMBER(FIND(MID("x"&amp;'Рабочий протокол'!C13,6,1),"0123456789")))</f>
        <v>1</v>
      </c>
      <c r="Q13" t="b">
        <f>AND(ISNUMBER(FIND(MID("x"&amp;'Рабочий протокол'!C13,7,1),"0123456789")),ISNUMBER(FIND(MID("x"&amp;'Рабочий протокол'!C13,8,1),"0123456789")),ISNUMBER(FIND(MID("x"&amp;'Рабочий протокол'!C13,9,1),"0123456789")),ISNUMBER(FIND(MID("x"&amp;'Рабочий протокол'!C13,10,1),"0123456789")),ISNUMBER(FIND(MID("x"&amp;'Рабочий протокол'!C13,11,1),"0123456789")))</f>
        <v>1</v>
      </c>
      <c r="R13" t="b">
        <f>AND(ISNUMBER(FIND(MID("x"&amp;'Рабочий протокол'!C13,12,1),"0123456789")),ISNUMBER(FIND(MID("x"&amp;'Рабочий протокол'!C13,13,1),"0123456789")),ISNUMBER(FIND(MID("x"&amp;'Рабочий протокол'!C13,14,1),"0123456789")))</f>
        <v>1</v>
      </c>
      <c r="S13" t="str">
        <f>IF('Рабочий протокол'!C13="","НЕТ КОДА",IF(NOT(AND(LEN('Рабочий протокол'!C13&amp;"")=13,P13,Q13,R13)),"КОД: 13 ЦИФР",IF(COUNTIF('Рабочий протокол'!C$4:C$103,'Рабочий протокол'!C13)&gt;1,"ПОВТОР КОДА","")))</f>
        <v>НЕТ КОДА</v>
      </c>
      <c r="T13" t="str">
        <f t="shared" si="5"/>
        <v>ВНЕСИТЕ ВРЕМЯ</v>
      </c>
      <c r="U13" t="str">
        <f t="shared" si="6"/>
        <v>ВНЕСИТЕ ГИМНАСТИКУ</v>
      </c>
      <c r="V1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3" t="str">
        <f>IF(COUNTA('Рабочий протокол'!B13:C13,'Рабочий протокол'!F13,'Рабочий протокол'!J13)=0,"",IF(S13&lt;&gt;"",S13,IF(T13&lt;&gt;"",T13,IF(U13&lt;&gt;"",U13,V13))))</f>
        <v/>
      </c>
    </row>
    <row r="14" spans="1:23" ht="24" customHeight="1">
      <c r="A14" s="1">
        <v>11</v>
      </c>
      <c r="B14" s="1" t="str">
        <f>IF(ISERROR('Рабочий протокол'!F14),"ТЕКСТ",SUBSTITUTE(TRIM(SUBSTITUTE('Рабочий протокол'!F14&amp;"",CHAR(160)," ")),",","."))</f>
        <v/>
      </c>
      <c r="C14" s="1" t="str">
        <f>IF(ISERROR('Рабочий протокол'!J14),"ТЕКСТ",SUBSTITUTE(TRIM(SUBSTITUTE('Рабочий протокол'!J14&amp;"",CHAR(160)," ")),",","."))</f>
        <v/>
      </c>
      <c r="D14" s="3" t="str">
        <f>IF(B14="","",IF(ISNUMBER('Рабочий протокол'!F14),'Рабочий протокол'!F14,IF(AND(OR(K14="",K14="."),LEN(SUBSTITUTE(B14,".",""))&gt;0,LEN(B14)&lt;=15),VALUE(SUBSTITUTE(B14,".",""))/10^IF(ISNUMBER(FIND(".",B14)),LEN(B14)-FIND(".",B14),0),"ТЕКСТ")))</f>
        <v/>
      </c>
      <c r="E14" s="3" t="str">
        <f>IF(C14="","",IF(ISNUMBER('Рабочий протокол'!J14),'Рабочий протокол'!J14,IF(AND(OR(M14="",M14="."),LEN(SUBSTITUTE(C14,".",""))&gt;0,LEN(C14)&lt;=15),VALUE(SUBSTITUTE(C14,".",""))/10^IF(ISNUMBER(FIND(".",C14)),LEN(C14)-FIND(".",C14),0),"ТЕКСТ")))</f>
        <v/>
      </c>
      <c r="F14" s="3" t="str">
        <f t="shared" si="0"/>
        <v/>
      </c>
      <c r="G14" s="1"/>
      <c r="H14" s="1"/>
      <c r="I14" s="1"/>
      <c r="J14" t="str">
        <f t="shared" si="1"/>
        <v/>
      </c>
      <c r="K14" t="str">
        <f t="shared" si="2"/>
        <v/>
      </c>
      <c r="L14" t="str">
        <f t="shared" si="3"/>
        <v/>
      </c>
      <c r="M14" t="str">
        <f t="shared" si="4"/>
        <v/>
      </c>
      <c r="P14" t="b">
        <f>AND(ISNUMBER(FIND(MID("x"&amp;'Рабочий протокол'!C14,2,1),"0123456789")),ISNUMBER(FIND(MID("x"&amp;'Рабочий протокол'!C14,3,1),"0123456789")),ISNUMBER(FIND(MID("x"&amp;'Рабочий протокол'!C14,4,1),"0123456789")),ISNUMBER(FIND(MID("x"&amp;'Рабочий протокол'!C14,5,1),"0123456789")),ISNUMBER(FIND(MID("x"&amp;'Рабочий протокол'!C14,6,1),"0123456789")))</f>
        <v>1</v>
      </c>
      <c r="Q14" t="b">
        <f>AND(ISNUMBER(FIND(MID("x"&amp;'Рабочий протокол'!C14,7,1),"0123456789")),ISNUMBER(FIND(MID("x"&amp;'Рабочий протокол'!C14,8,1),"0123456789")),ISNUMBER(FIND(MID("x"&amp;'Рабочий протокол'!C14,9,1),"0123456789")),ISNUMBER(FIND(MID("x"&amp;'Рабочий протокол'!C14,10,1),"0123456789")),ISNUMBER(FIND(MID("x"&amp;'Рабочий протокол'!C14,11,1),"0123456789")))</f>
        <v>1</v>
      </c>
      <c r="R14" t="b">
        <f>AND(ISNUMBER(FIND(MID("x"&amp;'Рабочий протокол'!C14,12,1),"0123456789")),ISNUMBER(FIND(MID("x"&amp;'Рабочий протокол'!C14,13,1),"0123456789")),ISNUMBER(FIND(MID("x"&amp;'Рабочий протокол'!C14,14,1),"0123456789")))</f>
        <v>1</v>
      </c>
      <c r="S14" t="str">
        <f>IF('Рабочий протокол'!C14="","НЕТ КОДА",IF(NOT(AND(LEN('Рабочий протокол'!C14&amp;"")=13,P14,Q14,R14)),"КОД: 13 ЦИФР",IF(COUNTIF('Рабочий протокол'!C$4:C$103,'Рабочий протокол'!C14)&gt;1,"ПОВТОР КОДА","")))</f>
        <v>НЕТ КОДА</v>
      </c>
      <c r="T14" t="str">
        <f t="shared" si="5"/>
        <v>ВНЕСИТЕ ВРЕМЯ</v>
      </c>
      <c r="U14" t="str">
        <f t="shared" si="6"/>
        <v>ВНЕСИТЕ ГИМНАСТИКУ</v>
      </c>
      <c r="V1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4" t="str">
        <f>IF(COUNTA('Рабочий протокол'!B14:C14,'Рабочий протокол'!F14,'Рабочий протокол'!J14)=0,"",IF(S14&lt;&gt;"",S14,IF(T14&lt;&gt;"",T14,IF(U14&lt;&gt;"",U14,V14))))</f>
        <v/>
      </c>
    </row>
    <row r="15" spans="1:23" ht="24" customHeight="1">
      <c r="A15" s="1">
        <v>12</v>
      </c>
      <c r="B15" s="1" t="str">
        <f>IF(ISERROR('Рабочий протокол'!F15),"ТЕКСТ",SUBSTITUTE(TRIM(SUBSTITUTE('Рабочий протокол'!F15&amp;"",CHAR(160)," ")),",","."))</f>
        <v/>
      </c>
      <c r="C15" s="1" t="str">
        <f>IF(ISERROR('Рабочий протокол'!J15),"ТЕКСТ",SUBSTITUTE(TRIM(SUBSTITUTE('Рабочий протокол'!J15&amp;"",CHAR(160)," ")),",","."))</f>
        <v/>
      </c>
      <c r="D15" s="3" t="str">
        <f>IF(B15="","",IF(ISNUMBER('Рабочий протокол'!F15),'Рабочий протокол'!F15,IF(AND(OR(K15="",K15="."),LEN(SUBSTITUTE(B15,".",""))&gt;0,LEN(B15)&lt;=15),VALUE(SUBSTITUTE(B15,".",""))/10^IF(ISNUMBER(FIND(".",B15)),LEN(B15)-FIND(".",B15),0),"ТЕКСТ")))</f>
        <v/>
      </c>
      <c r="E15" s="3" t="str">
        <f>IF(C15="","",IF(ISNUMBER('Рабочий протокол'!J15),'Рабочий протокол'!J15,IF(AND(OR(M15="",M15="."),LEN(SUBSTITUTE(C15,".",""))&gt;0,LEN(C15)&lt;=15),VALUE(SUBSTITUTE(C15,".",""))/10^IF(ISNUMBER(FIND(".",C15)),LEN(C15)-FIND(".",C15),0),"ТЕКСТ")))</f>
        <v/>
      </c>
      <c r="F15" s="3" t="str">
        <f t="shared" si="0"/>
        <v/>
      </c>
      <c r="G15" s="1"/>
      <c r="H15" s="1"/>
      <c r="I15" s="1"/>
      <c r="J15" t="str">
        <f t="shared" si="1"/>
        <v/>
      </c>
      <c r="K15" t="str">
        <f t="shared" si="2"/>
        <v/>
      </c>
      <c r="L15" t="str">
        <f t="shared" si="3"/>
        <v/>
      </c>
      <c r="M15" t="str">
        <f t="shared" si="4"/>
        <v/>
      </c>
      <c r="P15" t="b">
        <f>AND(ISNUMBER(FIND(MID("x"&amp;'Рабочий протокол'!C15,2,1),"0123456789")),ISNUMBER(FIND(MID("x"&amp;'Рабочий протокол'!C15,3,1),"0123456789")),ISNUMBER(FIND(MID("x"&amp;'Рабочий протокол'!C15,4,1),"0123456789")),ISNUMBER(FIND(MID("x"&amp;'Рабочий протокол'!C15,5,1),"0123456789")),ISNUMBER(FIND(MID("x"&amp;'Рабочий протокол'!C15,6,1),"0123456789")))</f>
        <v>1</v>
      </c>
      <c r="Q15" t="b">
        <f>AND(ISNUMBER(FIND(MID("x"&amp;'Рабочий протокол'!C15,7,1),"0123456789")),ISNUMBER(FIND(MID("x"&amp;'Рабочий протокол'!C15,8,1),"0123456789")),ISNUMBER(FIND(MID("x"&amp;'Рабочий протокол'!C15,9,1),"0123456789")),ISNUMBER(FIND(MID("x"&amp;'Рабочий протокол'!C15,10,1),"0123456789")),ISNUMBER(FIND(MID("x"&amp;'Рабочий протокол'!C15,11,1),"0123456789")))</f>
        <v>1</v>
      </c>
      <c r="R15" t="b">
        <f>AND(ISNUMBER(FIND(MID("x"&amp;'Рабочий протокол'!C15,12,1),"0123456789")),ISNUMBER(FIND(MID("x"&amp;'Рабочий протокол'!C15,13,1),"0123456789")),ISNUMBER(FIND(MID("x"&amp;'Рабочий протокол'!C15,14,1),"0123456789")))</f>
        <v>1</v>
      </c>
      <c r="S15" t="str">
        <f>IF('Рабочий протокол'!C15="","НЕТ КОДА",IF(NOT(AND(LEN('Рабочий протокол'!C15&amp;"")=13,P15,Q15,R15)),"КОД: 13 ЦИФР",IF(COUNTIF('Рабочий протокол'!C$4:C$103,'Рабочий протокол'!C15)&gt;1,"ПОВТОР КОДА","")))</f>
        <v>НЕТ КОДА</v>
      </c>
      <c r="T15" t="str">
        <f t="shared" si="5"/>
        <v>ВНЕСИТЕ ВРЕМЯ</v>
      </c>
      <c r="U15" t="str">
        <f t="shared" si="6"/>
        <v>ВНЕСИТЕ ГИМНАСТИКУ</v>
      </c>
      <c r="V1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5" t="str">
        <f>IF(COUNTA('Рабочий протокол'!B15:C15,'Рабочий протокол'!F15,'Рабочий протокол'!J15)=0,"",IF(S15&lt;&gt;"",S15,IF(T15&lt;&gt;"",T15,IF(U15&lt;&gt;"",U15,V15))))</f>
        <v/>
      </c>
    </row>
    <row r="16" spans="1:23" ht="24" customHeight="1">
      <c r="A16" s="1">
        <v>13</v>
      </c>
      <c r="B16" s="1" t="str">
        <f>IF(ISERROR('Рабочий протокол'!F16),"ТЕКСТ",SUBSTITUTE(TRIM(SUBSTITUTE('Рабочий протокол'!F16&amp;"",CHAR(160)," ")),",","."))</f>
        <v/>
      </c>
      <c r="C16" s="1" t="str">
        <f>IF(ISERROR('Рабочий протокол'!J16),"ТЕКСТ",SUBSTITUTE(TRIM(SUBSTITUTE('Рабочий протокол'!J16&amp;"",CHAR(160)," ")),",","."))</f>
        <v/>
      </c>
      <c r="D16" s="3" t="str">
        <f>IF(B16="","",IF(ISNUMBER('Рабочий протокол'!F16),'Рабочий протокол'!F16,IF(AND(OR(K16="",K16="."),LEN(SUBSTITUTE(B16,".",""))&gt;0,LEN(B16)&lt;=15),VALUE(SUBSTITUTE(B16,".",""))/10^IF(ISNUMBER(FIND(".",B16)),LEN(B16)-FIND(".",B16),0),"ТЕКСТ")))</f>
        <v/>
      </c>
      <c r="E16" s="3" t="str">
        <f>IF(C16="","",IF(ISNUMBER('Рабочий протокол'!J16),'Рабочий протокол'!J16,IF(AND(OR(M16="",M16="."),LEN(SUBSTITUTE(C16,".",""))&gt;0,LEN(C16)&lt;=15),VALUE(SUBSTITUTE(C16,".",""))/10^IF(ISNUMBER(FIND(".",C16)),LEN(C16)-FIND(".",C16),0),"ТЕКСТ")))</f>
        <v/>
      </c>
      <c r="F16" s="3" t="str">
        <f t="shared" si="0"/>
        <v/>
      </c>
      <c r="G16" s="1"/>
      <c r="H16" s="1"/>
      <c r="I16" s="1"/>
      <c r="J16" t="str">
        <f t="shared" si="1"/>
        <v/>
      </c>
      <c r="K16" t="str">
        <f t="shared" si="2"/>
        <v/>
      </c>
      <c r="L16" t="str">
        <f t="shared" si="3"/>
        <v/>
      </c>
      <c r="M16" t="str">
        <f t="shared" si="4"/>
        <v/>
      </c>
      <c r="P16" t="b">
        <f>AND(ISNUMBER(FIND(MID("x"&amp;'Рабочий протокол'!C16,2,1),"0123456789")),ISNUMBER(FIND(MID("x"&amp;'Рабочий протокол'!C16,3,1),"0123456789")),ISNUMBER(FIND(MID("x"&amp;'Рабочий протокол'!C16,4,1),"0123456789")),ISNUMBER(FIND(MID("x"&amp;'Рабочий протокол'!C16,5,1),"0123456789")),ISNUMBER(FIND(MID("x"&amp;'Рабочий протокол'!C16,6,1),"0123456789")))</f>
        <v>1</v>
      </c>
      <c r="Q16" t="b">
        <f>AND(ISNUMBER(FIND(MID("x"&amp;'Рабочий протокол'!C16,7,1),"0123456789")),ISNUMBER(FIND(MID("x"&amp;'Рабочий протокол'!C16,8,1),"0123456789")),ISNUMBER(FIND(MID("x"&amp;'Рабочий протокол'!C16,9,1),"0123456789")),ISNUMBER(FIND(MID("x"&amp;'Рабочий протокол'!C16,10,1),"0123456789")),ISNUMBER(FIND(MID("x"&amp;'Рабочий протокол'!C16,11,1),"0123456789")))</f>
        <v>1</v>
      </c>
      <c r="R16" t="b">
        <f>AND(ISNUMBER(FIND(MID("x"&amp;'Рабочий протокол'!C16,12,1),"0123456789")),ISNUMBER(FIND(MID("x"&amp;'Рабочий протокол'!C16,13,1),"0123456789")),ISNUMBER(FIND(MID("x"&amp;'Рабочий протокол'!C16,14,1),"0123456789")))</f>
        <v>1</v>
      </c>
      <c r="S16" t="str">
        <f>IF('Рабочий протокол'!C16="","НЕТ КОДА",IF(NOT(AND(LEN('Рабочий протокол'!C16&amp;"")=13,P16,Q16,R16)),"КОД: 13 ЦИФР",IF(COUNTIF('Рабочий протокол'!C$4:C$103,'Рабочий протокол'!C16)&gt;1,"ПОВТОР КОДА","")))</f>
        <v>НЕТ КОДА</v>
      </c>
      <c r="T16" t="str">
        <f t="shared" si="5"/>
        <v>ВНЕСИТЕ ВРЕМЯ</v>
      </c>
      <c r="U16" t="str">
        <f t="shared" si="6"/>
        <v>ВНЕСИТЕ ГИМНАСТИКУ</v>
      </c>
      <c r="V1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6" t="str">
        <f>IF(COUNTA('Рабочий протокол'!B16:C16,'Рабочий протокол'!F16,'Рабочий протокол'!J16)=0,"",IF(S16&lt;&gt;"",S16,IF(T16&lt;&gt;"",T16,IF(U16&lt;&gt;"",U16,V16))))</f>
        <v/>
      </c>
    </row>
    <row r="17" spans="1:23" ht="24" customHeight="1">
      <c r="A17" s="1">
        <v>14</v>
      </c>
      <c r="B17" s="1" t="str">
        <f>IF(ISERROR('Рабочий протокол'!F17),"ТЕКСТ",SUBSTITUTE(TRIM(SUBSTITUTE('Рабочий протокол'!F17&amp;"",CHAR(160)," ")),",","."))</f>
        <v/>
      </c>
      <c r="C17" s="1" t="str">
        <f>IF(ISERROR('Рабочий протокол'!J17),"ТЕКСТ",SUBSTITUTE(TRIM(SUBSTITUTE('Рабочий протокол'!J17&amp;"",CHAR(160)," ")),",","."))</f>
        <v/>
      </c>
      <c r="D17" s="3" t="str">
        <f>IF(B17="","",IF(ISNUMBER('Рабочий протокол'!F17),'Рабочий протокол'!F17,IF(AND(OR(K17="",K17="."),LEN(SUBSTITUTE(B17,".",""))&gt;0,LEN(B17)&lt;=15),VALUE(SUBSTITUTE(B17,".",""))/10^IF(ISNUMBER(FIND(".",B17)),LEN(B17)-FIND(".",B17),0),"ТЕКСТ")))</f>
        <v/>
      </c>
      <c r="E17" s="3" t="str">
        <f>IF(C17="","",IF(ISNUMBER('Рабочий протокол'!J17),'Рабочий протокол'!J17,IF(AND(OR(M17="",M17="."),LEN(SUBSTITUTE(C17,".",""))&gt;0,LEN(C17)&lt;=15),VALUE(SUBSTITUTE(C17,".",""))/10^IF(ISNUMBER(FIND(".",C17)),LEN(C17)-FIND(".",C17),0),"ТЕКСТ")))</f>
        <v/>
      </c>
      <c r="F17" s="3" t="str">
        <f t="shared" si="0"/>
        <v/>
      </c>
      <c r="G17" s="1"/>
      <c r="H17" s="1"/>
      <c r="I17" s="1"/>
      <c r="J17" t="str">
        <f t="shared" si="1"/>
        <v/>
      </c>
      <c r="K17" t="str">
        <f t="shared" si="2"/>
        <v/>
      </c>
      <c r="L17" t="str">
        <f t="shared" si="3"/>
        <v/>
      </c>
      <c r="M17" t="str">
        <f t="shared" si="4"/>
        <v/>
      </c>
      <c r="P17" t="b">
        <f>AND(ISNUMBER(FIND(MID("x"&amp;'Рабочий протокол'!C17,2,1),"0123456789")),ISNUMBER(FIND(MID("x"&amp;'Рабочий протокол'!C17,3,1),"0123456789")),ISNUMBER(FIND(MID("x"&amp;'Рабочий протокол'!C17,4,1),"0123456789")),ISNUMBER(FIND(MID("x"&amp;'Рабочий протокол'!C17,5,1),"0123456789")),ISNUMBER(FIND(MID("x"&amp;'Рабочий протокол'!C17,6,1),"0123456789")))</f>
        <v>1</v>
      </c>
      <c r="Q17" t="b">
        <f>AND(ISNUMBER(FIND(MID("x"&amp;'Рабочий протокол'!C17,7,1),"0123456789")),ISNUMBER(FIND(MID("x"&amp;'Рабочий протокол'!C17,8,1),"0123456789")),ISNUMBER(FIND(MID("x"&amp;'Рабочий протокол'!C17,9,1),"0123456789")),ISNUMBER(FIND(MID("x"&amp;'Рабочий протокол'!C17,10,1),"0123456789")),ISNUMBER(FIND(MID("x"&amp;'Рабочий протокол'!C17,11,1),"0123456789")))</f>
        <v>1</v>
      </c>
      <c r="R17" t="b">
        <f>AND(ISNUMBER(FIND(MID("x"&amp;'Рабочий протокол'!C17,12,1),"0123456789")),ISNUMBER(FIND(MID("x"&amp;'Рабочий протокол'!C17,13,1),"0123456789")),ISNUMBER(FIND(MID("x"&amp;'Рабочий протокол'!C17,14,1),"0123456789")))</f>
        <v>1</v>
      </c>
      <c r="S17" t="str">
        <f>IF('Рабочий протокол'!C17="","НЕТ КОДА",IF(NOT(AND(LEN('Рабочий протокол'!C17&amp;"")=13,P17,Q17,R17)),"КОД: 13 ЦИФР",IF(COUNTIF('Рабочий протокол'!C$4:C$103,'Рабочий протокол'!C17)&gt;1,"ПОВТОР КОДА","")))</f>
        <v>НЕТ КОДА</v>
      </c>
      <c r="T17" t="str">
        <f t="shared" si="5"/>
        <v>ВНЕСИТЕ ВРЕМЯ</v>
      </c>
      <c r="U17" t="str">
        <f t="shared" si="6"/>
        <v>ВНЕСИТЕ ГИМНАСТИКУ</v>
      </c>
      <c r="V1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7" t="str">
        <f>IF(COUNTA('Рабочий протокол'!B17:C17,'Рабочий протокол'!F17,'Рабочий протокол'!J17)=0,"",IF(S17&lt;&gt;"",S17,IF(T17&lt;&gt;"",T17,IF(U17&lt;&gt;"",U17,V17))))</f>
        <v/>
      </c>
    </row>
    <row r="18" spans="1:23" ht="24" customHeight="1">
      <c r="A18" s="1">
        <v>15</v>
      </c>
      <c r="B18" s="1" t="str">
        <f>IF(ISERROR('Рабочий протокол'!F18),"ТЕКСТ",SUBSTITUTE(TRIM(SUBSTITUTE('Рабочий протокол'!F18&amp;"",CHAR(160)," ")),",","."))</f>
        <v/>
      </c>
      <c r="C18" s="1" t="str">
        <f>IF(ISERROR('Рабочий протокол'!J18),"ТЕКСТ",SUBSTITUTE(TRIM(SUBSTITUTE('Рабочий протокол'!J18&amp;"",CHAR(160)," ")),",","."))</f>
        <v/>
      </c>
      <c r="D18" s="3" t="str">
        <f>IF(B18="","",IF(ISNUMBER('Рабочий протокол'!F18),'Рабочий протокол'!F18,IF(AND(OR(K18="",K18="."),LEN(SUBSTITUTE(B18,".",""))&gt;0,LEN(B18)&lt;=15),VALUE(SUBSTITUTE(B18,".",""))/10^IF(ISNUMBER(FIND(".",B18)),LEN(B18)-FIND(".",B18),0),"ТЕКСТ")))</f>
        <v/>
      </c>
      <c r="E18" s="3" t="str">
        <f>IF(C18="","",IF(ISNUMBER('Рабочий протокол'!J18),'Рабочий протокол'!J18,IF(AND(OR(M18="",M18="."),LEN(SUBSTITUTE(C18,".",""))&gt;0,LEN(C18)&lt;=15),VALUE(SUBSTITUTE(C18,".",""))/10^IF(ISNUMBER(FIND(".",C18)),LEN(C18)-FIND(".",C18),0),"ТЕКСТ")))</f>
        <v/>
      </c>
      <c r="F18" s="3" t="str">
        <f t="shared" si="0"/>
        <v/>
      </c>
      <c r="G18" s="1"/>
      <c r="H18" s="1"/>
      <c r="I18" s="1"/>
      <c r="J18" t="str">
        <f t="shared" si="1"/>
        <v/>
      </c>
      <c r="K18" t="str">
        <f t="shared" si="2"/>
        <v/>
      </c>
      <c r="L18" t="str">
        <f t="shared" si="3"/>
        <v/>
      </c>
      <c r="M18" t="str">
        <f t="shared" si="4"/>
        <v/>
      </c>
      <c r="P18" t="b">
        <f>AND(ISNUMBER(FIND(MID("x"&amp;'Рабочий протокол'!C18,2,1),"0123456789")),ISNUMBER(FIND(MID("x"&amp;'Рабочий протокол'!C18,3,1),"0123456789")),ISNUMBER(FIND(MID("x"&amp;'Рабочий протокол'!C18,4,1),"0123456789")),ISNUMBER(FIND(MID("x"&amp;'Рабочий протокол'!C18,5,1),"0123456789")),ISNUMBER(FIND(MID("x"&amp;'Рабочий протокол'!C18,6,1),"0123456789")))</f>
        <v>1</v>
      </c>
      <c r="Q18" t="b">
        <f>AND(ISNUMBER(FIND(MID("x"&amp;'Рабочий протокол'!C18,7,1),"0123456789")),ISNUMBER(FIND(MID("x"&amp;'Рабочий протокол'!C18,8,1),"0123456789")),ISNUMBER(FIND(MID("x"&amp;'Рабочий протокол'!C18,9,1),"0123456789")),ISNUMBER(FIND(MID("x"&amp;'Рабочий протокол'!C18,10,1),"0123456789")),ISNUMBER(FIND(MID("x"&amp;'Рабочий протокол'!C18,11,1),"0123456789")))</f>
        <v>1</v>
      </c>
      <c r="R18" t="b">
        <f>AND(ISNUMBER(FIND(MID("x"&amp;'Рабочий протокол'!C18,12,1),"0123456789")),ISNUMBER(FIND(MID("x"&amp;'Рабочий протокол'!C18,13,1),"0123456789")),ISNUMBER(FIND(MID("x"&amp;'Рабочий протокол'!C18,14,1),"0123456789")))</f>
        <v>1</v>
      </c>
      <c r="S18" t="str">
        <f>IF('Рабочий протокол'!C18="","НЕТ КОДА",IF(NOT(AND(LEN('Рабочий протокол'!C18&amp;"")=13,P18,Q18,R18)),"КОД: 13 ЦИФР",IF(COUNTIF('Рабочий протокол'!C$4:C$103,'Рабочий протокол'!C18)&gt;1,"ПОВТОР КОДА","")))</f>
        <v>НЕТ КОДА</v>
      </c>
      <c r="T18" t="str">
        <f t="shared" si="5"/>
        <v>ВНЕСИТЕ ВРЕМЯ</v>
      </c>
      <c r="U18" t="str">
        <f t="shared" si="6"/>
        <v>ВНЕСИТЕ ГИМНАСТИКУ</v>
      </c>
      <c r="V1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8" t="str">
        <f>IF(COUNTA('Рабочий протокол'!B18:C18,'Рабочий протокол'!F18,'Рабочий протокол'!J18)=0,"",IF(S18&lt;&gt;"",S18,IF(T18&lt;&gt;"",T18,IF(U18&lt;&gt;"",U18,V18))))</f>
        <v/>
      </c>
    </row>
    <row r="19" spans="1:23" ht="24" customHeight="1">
      <c r="A19" s="1">
        <v>16</v>
      </c>
      <c r="B19" s="1" t="str">
        <f>IF(ISERROR('Рабочий протокол'!F19),"ТЕКСТ",SUBSTITUTE(TRIM(SUBSTITUTE('Рабочий протокол'!F19&amp;"",CHAR(160)," ")),",","."))</f>
        <v/>
      </c>
      <c r="C19" s="1" t="str">
        <f>IF(ISERROR('Рабочий протокол'!J19),"ТЕКСТ",SUBSTITUTE(TRIM(SUBSTITUTE('Рабочий протокол'!J19&amp;"",CHAR(160)," ")),",","."))</f>
        <v/>
      </c>
      <c r="D19" s="3" t="str">
        <f>IF(B19="","",IF(ISNUMBER('Рабочий протокол'!F19),'Рабочий протокол'!F19,IF(AND(OR(K19="",K19="."),LEN(SUBSTITUTE(B19,".",""))&gt;0,LEN(B19)&lt;=15),VALUE(SUBSTITUTE(B19,".",""))/10^IF(ISNUMBER(FIND(".",B19)),LEN(B19)-FIND(".",B19),0),"ТЕКСТ")))</f>
        <v/>
      </c>
      <c r="E19" s="3" t="str">
        <f>IF(C19="","",IF(ISNUMBER('Рабочий протокол'!J19),'Рабочий протокол'!J19,IF(AND(OR(M19="",M19="."),LEN(SUBSTITUTE(C19,".",""))&gt;0,LEN(C19)&lt;=15),VALUE(SUBSTITUTE(C19,".",""))/10^IF(ISNUMBER(FIND(".",C19)),LEN(C19)-FIND(".",C19),0),"ТЕКСТ")))</f>
        <v/>
      </c>
      <c r="F19" s="3" t="str">
        <f t="shared" si="0"/>
        <v/>
      </c>
      <c r="G19" s="1"/>
      <c r="H19" s="1"/>
      <c r="I19" s="1"/>
      <c r="J19" t="str">
        <f t="shared" si="1"/>
        <v/>
      </c>
      <c r="K19" t="str">
        <f t="shared" si="2"/>
        <v/>
      </c>
      <c r="L19" t="str">
        <f t="shared" si="3"/>
        <v/>
      </c>
      <c r="M19" t="str">
        <f t="shared" si="4"/>
        <v/>
      </c>
      <c r="P19" t="b">
        <f>AND(ISNUMBER(FIND(MID("x"&amp;'Рабочий протокол'!C19,2,1),"0123456789")),ISNUMBER(FIND(MID("x"&amp;'Рабочий протокол'!C19,3,1),"0123456789")),ISNUMBER(FIND(MID("x"&amp;'Рабочий протокол'!C19,4,1),"0123456789")),ISNUMBER(FIND(MID("x"&amp;'Рабочий протокол'!C19,5,1),"0123456789")),ISNUMBER(FIND(MID("x"&amp;'Рабочий протокол'!C19,6,1),"0123456789")))</f>
        <v>1</v>
      </c>
      <c r="Q19" t="b">
        <f>AND(ISNUMBER(FIND(MID("x"&amp;'Рабочий протокол'!C19,7,1),"0123456789")),ISNUMBER(FIND(MID("x"&amp;'Рабочий протокол'!C19,8,1),"0123456789")),ISNUMBER(FIND(MID("x"&amp;'Рабочий протокол'!C19,9,1),"0123456789")),ISNUMBER(FIND(MID("x"&amp;'Рабочий протокол'!C19,10,1),"0123456789")),ISNUMBER(FIND(MID("x"&amp;'Рабочий протокол'!C19,11,1),"0123456789")))</f>
        <v>1</v>
      </c>
      <c r="R19" t="b">
        <f>AND(ISNUMBER(FIND(MID("x"&amp;'Рабочий протокол'!C19,12,1),"0123456789")),ISNUMBER(FIND(MID("x"&amp;'Рабочий протокол'!C19,13,1),"0123456789")),ISNUMBER(FIND(MID("x"&amp;'Рабочий протокол'!C19,14,1),"0123456789")))</f>
        <v>1</v>
      </c>
      <c r="S19" t="str">
        <f>IF('Рабочий протокол'!C19="","НЕТ КОДА",IF(NOT(AND(LEN('Рабочий протокол'!C19&amp;"")=13,P19,Q19,R19)),"КОД: 13 ЦИФР",IF(COUNTIF('Рабочий протокол'!C$4:C$103,'Рабочий протокол'!C19)&gt;1,"ПОВТОР КОДА","")))</f>
        <v>НЕТ КОДА</v>
      </c>
      <c r="T19" t="str">
        <f t="shared" si="5"/>
        <v>ВНЕСИТЕ ВРЕМЯ</v>
      </c>
      <c r="U19" t="str">
        <f t="shared" si="6"/>
        <v>ВНЕСИТЕ ГИМНАСТИКУ</v>
      </c>
      <c r="V1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9" t="str">
        <f>IF(COUNTA('Рабочий протокол'!B19:C19,'Рабочий протокол'!F19,'Рабочий протокол'!J19)=0,"",IF(S19&lt;&gt;"",S19,IF(T19&lt;&gt;"",T19,IF(U19&lt;&gt;"",U19,V19))))</f>
        <v/>
      </c>
    </row>
    <row r="20" spans="1:23" ht="24" customHeight="1">
      <c r="A20" s="1">
        <v>17</v>
      </c>
      <c r="B20" s="1" t="str">
        <f>IF(ISERROR('Рабочий протокол'!F20),"ТЕКСТ",SUBSTITUTE(TRIM(SUBSTITUTE('Рабочий протокол'!F20&amp;"",CHAR(160)," ")),",","."))</f>
        <v/>
      </c>
      <c r="C20" s="1" t="str">
        <f>IF(ISERROR('Рабочий протокол'!J20),"ТЕКСТ",SUBSTITUTE(TRIM(SUBSTITUTE('Рабочий протокол'!J20&amp;"",CHAR(160)," ")),",","."))</f>
        <v/>
      </c>
      <c r="D20" s="3" t="str">
        <f>IF(B20="","",IF(ISNUMBER('Рабочий протокол'!F20),'Рабочий протокол'!F20,IF(AND(OR(K20="",K20="."),LEN(SUBSTITUTE(B20,".",""))&gt;0,LEN(B20)&lt;=15),VALUE(SUBSTITUTE(B20,".",""))/10^IF(ISNUMBER(FIND(".",B20)),LEN(B20)-FIND(".",B20),0),"ТЕКСТ")))</f>
        <v/>
      </c>
      <c r="E20" s="3" t="str">
        <f>IF(C20="","",IF(ISNUMBER('Рабочий протокол'!J20),'Рабочий протокол'!J20,IF(AND(OR(M20="",M20="."),LEN(SUBSTITUTE(C20,".",""))&gt;0,LEN(C20)&lt;=15),VALUE(SUBSTITUTE(C20,".",""))/10^IF(ISNUMBER(FIND(".",C20)),LEN(C20)-FIND(".",C20),0),"ТЕКСТ")))</f>
        <v/>
      </c>
      <c r="F20" s="3" t="str">
        <f t="shared" si="0"/>
        <v/>
      </c>
      <c r="G20" s="1"/>
      <c r="H20" s="1"/>
      <c r="I20" s="1"/>
      <c r="J20" t="str">
        <f t="shared" si="1"/>
        <v/>
      </c>
      <c r="K20" t="str">
        <f t="shared" si="2"/>
        <v/>
      </c>
      <c r="L20" t="str">
        <f t="shared" si="3"/>
        <v/>
      </c>
      <c r="M20" t="str">
        <f t="shared" si="4"/>
        <v/>
      </c>
      <c r="P20" t="b">
        <f>AND(ISNUMBER(FIND(MID("x"&amp;'Рабочий протокол'!C20,2,1),"0123456789")),ISNUMBER(FIND(MID("x"&amp;'Рабочий протокол'!C20,3,1),"0123456789")),ISNUMBER(FIND(MID("x"&amp;'Рабочий протокол'!C20,4,1),"0123456789")),ISNUMBER(FIND(MID("x"&amp;'Рабочий протокол'!C20,5,1),"0123456789")),ISNUMBER(FIND(MID("x"&amp;'Рабочий протокол'!C20,6,1),"0123456789")))</f>
        <v>1</v>
      </c>
      <c r="Q20" t="b">
        <f>AND(ISNUMBER(FIND(MID("x"&amp;'Рабочий протокол'!C20,7,1),"0123456789")),ISNUMBER(FIND(MID("x"&amp;'Рабочий протокол'!C20,8,1),"0123456789")),ISNUMBER(FIND(MID("x"&amp;'Рабочий протокол'!C20,9,1),"0123456789")),ISNUMBER(FIND(MID("x"&amp;'Рабочий протокол'!C20,10,1),"0123456789")),ISNUMBER(FIND(MID("x"&amp;'Рабочий протокол'!C20,11,1),"0123456789")))</f>
        <v>1</v>
      </c>
      <c r="R20" t="b">
        <f>AND(ISNUMBER(FIND(MID("x"&amp;'Рабочий протокол'!C20,12,1),"0123456789")),ISNUMBER(FIND(MID("x"&amp;'Рабочий протокол'!C20,13,1),"0123456789")),ISNUMBER(FIND(MID("x"&amp;'Рабочий протокол'!C20,14,1),"0123456789")))</f>
        <v>1</v>
      </c>
      <c r="S20" t="str">
        <f>IF('Рабочий протокол'!C20="","НЕТ КОДА",IF(NOT(AND(LEN('Рабочий протокол'!C20&amp;"")=13,P20,Q20,R20)),"КОД: 13 ЦИФР",IF(COUNTIF('Рабочий протокол'!C$4:C$103,'Рабочий протокол'!C20)&gt;1,"ПОВТОР КОДА","")))</f>
        <v>НЕТ КОДА</v>
      </c>
      <c r="T20" t="str">
        <f t="shared" si="5"/>
        <v>ВНЕСИТЕ ВРЕМЯ</v>
      </c>
      <c r="U20" t="str">
        <f t="shared" si="6"/>
        <v>ВНЕСИТЕ ГИМНАСТИКУ</v>
      </c>
      <c r="V2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0" t="str">
        <f>IF(COUNTA('Рабочий протокол'!B20:C20,'Рабочий протокол'!F20,'Рабочий протокол'!J20)=0,"",IF(S20&lt;&gt;"",S20,IF(T20&lt;&gt;"",T20,IF(U20&lt;&gt;"",U20,V20))))</f>
        <v/>
      </c>
    </row>
    <row r="21" spans="1:23" ht="24" customHeight="1">
      <c r="A21" s="1">
        <v>18</v>
      </c>
      <c r="B21" s="1" t="str">
        <f>IF(ISERROR('Рабочий протокол'!F21),"ТЕКСТ",SUBSTITUTE(TRIM(SUBSTITUTE('Рабочий протокол'!F21&amp;"",CHAR(160)," ")),",","."))</f>
        <v/>
      </c>
      <c r="C21" s="1" t="str">
        <f>IF(ISERROR('Рабочий протокол'!J21),"ТЕКСТ",SUBSTITUTE(TRIM(SUBSTITUTE('Рабочий протокол'!J21&amp;"",CHAR(160)," ")),",","."))</f>
        <v/>
      </c>
      <c r="D21" s="3" t="str">
        <f>IF(B21="","",IF(ISNUMBER('Рабочий протокол'!F21),'Рабочий протокол'!F21,IF(AND(OR(K21="",K21="."),LEN(SUBSTITUTE(B21,".",""))&gt;0,LEN(B21)&lt;=15),VALUE(SUBSTITUTE(B21,".",""))/10^IF(ISNUMBER(FIND(".",B21)),LEN(B21)-FIND(".",B21),0),"ТЕКСТ")))</f>
        <v/>
      </c>
      <c r="E21" s="3" t="str">
        <f>IF(C21="","",IF(ISNUMBER('Рабочий протокол'!J21),'Рабочий протокол'!J21,IF(AND(OR(M21="",M21="."),LEN(SUBSTITUTE(C21,".",""))&gt;0,LEN(C21)&lt;=15),VALUE(SUBSTITUTE(C21,".",""))/10^IF(ISNUMBER(FIND(".",C21)),LEN(C21)-FIND(".",C21),0),"ТЕКСТ")))</f>
        <v/>
      </c>
      <c r="F21" s="3" t="str">
        <f t="shared" si="0"/>
        <v/>
      </c>
      <c r="G21" s="1"/>
      <c r="H21" s="1"/>
      <c r="I21" s="1"/>
      <c r="J21" t="str">
        <f t="shared" si="1"/>
        <v/>
      </c>
      <c r="K21" t="str">
        <f t="shared" si="2"/>
        <v/>
      </c>
      <c r="L21" t="str">
        <f t="shared" si="3"/>
        <v/>
      </c>
      <c r="M21" t="str">
        <f t="shared" si="4"/>
        <v/>
      </c>
      <c r="P21" t="b">
        <f>AND(ISNUMBER(FIND(MID("x"&amp;'Рабочий протокол'!C21,2,1),"0123456789")),ISNUMBER(FIND(MID("x"&amp;'Рабочий протокол'!C21,3,1),"0123456789")),ISNUMBER(FIND(MID("x"&amp;'Рабочий протокол'!C21,4,1),"0123456789")),ISNUMBER(FIND(MID("x"&amp;'Рабочий протокол'!C21,5,1),"0123456789")),ISNUMBER(FIND(MID("x"&amp;'Рабочий протокол'!C21,6,1),"0123456789")))</f>
        <v>1</v>
      </c>
      <c r="Q21" t="b">
        <f>AND(ISNUMBER(FIND(MID("x"&amp;'Рабочий протокол'!C21,7,1),"0123456789")),ISNUMBER(FIND(MID("x"&amp;'Рабочий протокол'!C21,8,1),"0123456789")),ISNUMBER(FIND(MID("x"&amp;'Рабочий протокол'!C21,9,1),"0123456789")),ISNUMBER(FIND(MID("x"&amp;'Рабочий протокол'!C21,10,1),"0123456789")),ISNUMBER(FIND(MID("x"&amp;'Рабочий протокол'!C21,11,1),"0123456789")))</f>
        <v>1</v>
      </c>
      <c r="R21" t="b">
        <f>AND(ISNUMBER(FIND(MID("x"&amp;'Рабочий протокол'!C21,12,1),"0123456789")),ISNUMBER(FIND(MID("x"&amp;'Рабочий протокол'!C21,13,1),"0123456789")),ISNUMBER(FIND(MID("x"&amp;'Рабочий протокол'!C21,14,1),"0123456789")))</f>
        <v>1</v>
      </c>
      <c r="S21" t="str">
        <f>IF('Рабочий протокол'!C21="","НЕТ КОДА",IF(NOT(AND(LEN('Рабочий протокол'!C21&amp;"")=13,P21,Q21,R21)),"КОД: 13 ЦИФР",IF(COUNTIF('Рабочий протокол'!C$4:C$103,'Рабочий протокол'!C21)&gt;1,"ПОВТОР КОДА","")))</f>
        <v>НЕТ КОДА</v>
      </c>
      <c r="T21" t="str">
        <f t="shared" si="5"/>
        <v>ВНЕСИТЕ ВРЕМЯ</v>
      </c>
      <c r="U21" t="str">
        <f t="shared" si="6"/>
        <v>ВНЕСИТЕ ГИМНАСТИКУ</v>
      </c>
      <c r="V2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1" t="str">
        <f>IF(COUNTA('Рабочий протокол'!B21:C21,'Рабочий протокол'!F21,'Рабочий протокол'!J21)=0,"",IF(S21&lt;&gt;"",S21,IF(T21&lt;&gt;"",T21,IF(U21&lt;&gt;"",U21,V21))))</f>
        <v/>
      </c>
    </row>
    <row r="22" spans="1:23" ht="24" customHeight="1">
      <c r="A22" s="1">
        <v>19</v>
      </c>
      <c r="B22" s="1" t="str">
        <f>IF(ISERROR('Рабочий протокол'!F22),"ТЕКСТ",SUBSTITUTE(TRIM(SUBSTITUTE('Рабочий протокол'!F22&amp;"",CHAR(160)," ")),",","."))</f>
        <v/>
      </c>
      <c r="C22" s="1" t="str">
        <f>IF(ISERROR('Рабочий протокол'!J22),"ТЕКСТ",SUBSTITUTE(TRIM(SUBSTITUTE('Рабочий протокол'!J22&amp;"",CHAR(160)," ")),",","."))</f>
        <v/>
      </c>
      <c r="D22" s="3" t="str">
        <f>IF(B22="","",IF(ISNUMBER('Рабочий протокол'!F22),'Рабочий протокол'!F22,IF(AND(OR(K22="",K22="."),LEN(SUBSTITUTE(B22,".",""))&gt;0,LEN(B22)&lt;=15),VALUE(SUBSTITUTE(B22,".",""))/10^IF(ISNUMBER(FIND(".",B22)),LEN(B22)-FIND(".",B22),0),"ТЕКСТ")))</f>
        <v/>
      </c>
      <c r="E22" s="3" t="str">
        <f>IF(C22="","",IF(ISNUMBER('Рабочий протокол'!J22),'Рабочий протокол'!J22,IF(AND(OR(M22="",M22="."),LEN(SUBSTITUTE(C22,".",""))&gt;0,LEN(C22)&lt;=15),VALUE(SUBSTITUTE(C22,".",""))/10^IF(ISNUMBER(FIND(".",C22)),LEN(C22)-FIND(".",C22),0),"ТЕКСТ")))</f>
        <v/>
      </c>
      <c r="F22" s="3" t="str">
        <f t="shared" si="0"/>
        <v/>
      </c>
      <c r="G22" s="1"/>
      <c r="H22" s="1"/>
      <c r="I22" s="1"/>
      <c r="J22" t="str">
        <f t="shared" si="1"/>
        <v/>
      </c>
      <c r="K22" t="str">
        <f t="shared" si="2"/>
        <v/>
      </c>
      <c r="L22" t="str">
        <f t="shared" si="3"/>
        <v/>
      </c>
      <c r="M22" t="str">
        <f t="shared" si="4"/>
        <v/>
      </c>
      <c r="P22" t="b">
        <f>AND(ISNUMBER(FIND(MID("x"&amp;'Рабочий протокол'!C22,2,1),"0123456789")),ISNUMBER(FIND(MID("x"&amp;'Рабочий протокол'!C22,3,1),"0123456789")),ISNUMBER(FIND(MID("x"&amp;'Рабочий протокол'!C22,4,1),"0123456789")),ISNUMBER(FIND(MID("x"&amp;'Рабочий протокол'!C22,5,1),"0123456789")),ISNUMBER(FIND(MID("x"&amp;'Рабочий протокол'!C22,6,1),"0123456789")))</f>
        <v>1</v>
      </c>
      <c r="Q22" t="b">
        <f>AND(ISNUMBER(FIND(MID("x"&amp;'Рабочий протокол'!C22,7,1),"0123456789")),ISNUMBER(FIND(MID("x"&amp;'Рабочий протокол'!C22,8,1),"0123456789")),ISNUMBER(FIND(MID("x"&amp;'Рабочий протокол'!C22,9,1),"0123456789")),ISNUMBER(FIND(MID("x"&amp;'Рабочий протокол'!C22,10,1),"0123456789")),ISNUMBER(FIND(MID("x"&amp;'Рабочий протокол'!C22,11,1),"0123456789")))</f>
        <v>1</v>
      </c>
      <c r="R22" t="b">
        <f>AND(ISNUMBER(FIND(MID("x"&amp;'Рабочий протокол'!C22,12,1),"0123456789")),ISNUMBER(FIND(MID("x"&amp;'Рабочий протокол'!C22,13,1),"0123456789")),ISNUMBER(FIND(MID("x"&amp;'Рабочий протокол'!C22,14,1),"0123456789")))</f>
        <v>1</v>
      </c>
      <c r="S22" t="str">
        <f>IF('Рабочий протокол'!C22="","НЕТ КОДА",IF(NOT(AND(LEN('Рабочий протокол'!C22&amp;"")=13,P22,Q22,R22)),"КОД: 13 ЦИФР",IF(COUNTIF('Рабочий протокол'!C$4:C$103,'Рабочий протокол'!C22)&gt;1,"ПОВТОР КОДА","")))</f>
        <v>НЕТ КОДА</v>
      </c>
      <c r="T22" t="str">
        <f t="shared" si="5"/>
        <v>ВНЕСИТЕ ВРЕМЯ</v>
      </c>
      <c r="U22" t="str">
        <f t="shared" si="6"/>
        <v>ВНЕСИТЕ ГИМНАСТИКУ</v>
      </c>
      <c r="V2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2" t="str">
        <f>IF(COUNTA('Рабочий протокол'!B22:C22,'Рабочий протокол'!F22,'Рабочий протокол'!J22)=0,"",IF(S22&lt;&gt;"",S22,IF(T22&lt;&gt;"",T22,IF(U22&lt;&gt;"",U22,V22))))</f>
        <v/>
      </c>
    </row>
    <row r="23" spans="1:23" ht="24" customHeight="1">
      <c r="A23" s="1">
        <v>20</v>
      </c>
      <c r="B23" s="1" t="str">
        <f>IF(ISERROR('Рабочий протокол'!F23),"ТЕКСТ",SUBSTITUTE(TRIM(SUBSTITUTE('Рабочий протокол'!F23&amp;"",CHAR(160)," ")),",","."))</f>
        <v/>
      </c>
      <c r="C23" s="1" t="str">
        <f>IF(ISERROR('Рабочий протокол'!J23),"ТЕКСТ",SUBSTITUTE(TRIM(SUBSTITUTE('Рабочий протокол'!J23&amp;"",CHAR(160)," ")),",","."))</f>
        <v/>
      </c>
      <c r="D23" s="3" t="str">
        <f>IF(B23="","",IF(ISNUMBER('Рабочий протокол'!F23),'Рабочий протокол'!F23,IF(AND(OR(K23="",K23="."),LEN(SUBSTITUTE(B23,".",""))&gt;0,LEN(B23)&lt;=15),VALUE(SUBSTITUTE(B23,".",""))/10^IF(ISNUMBER(FIND(".",B23)),LEN(B23)-FIND(".",B23),0),"ТЕКСТ")))</f>
        <v/>
      </c>
      <c r="E23" s="3" t="str">
        <f>IF(C23="","",IF(ISNUMBER('Рабочий протокол'!J23),'Рабочий протокол'!J23,IF(AND(OR(M23="",M23="."),LEN(SUBSTITUTE(C23,".",""))&gt;0,LEN(C23)&lt;=15),VALUE(SUBSTITUTE(C23,".",""))/10^IF(ISNUMBER(FIND(".",C23)),LEN(C23)-FIND(".",C23),0),"ТЕКСТ")))</f>
        <v/>
      </c>
      <c r="F23" s="3" t="str">
        <f t="shared" si="0"/>
        <v/>
      </c>
      <c r="G23" s="1"/>
      <c r="H23" s="1"/>
      <c r="I23" s="1"/>
      <c r="J23" t="str">
        <f t="shared" si="1"/>
        <v/>
      </c>
      <c r="K23" t="str">
        <f t="shared" si="2"/>
        <v/>
      </c>
      <c r="L23" t="str">
        <f t="shared" si="3"/>
        <v/>
      </c>
      <c r="M23" t="str">
        <f t="shared" si="4"/>
        <v/>
      </c>
      <c r="P23" t="b">
        <f>AND(ISNUMBER(FIND(MID("x"&amp;'Рабочий протокол'!C23,2,1),"0123456789")),ISNUMBER(FIND(MID("x"&amp;'Рабочий протокол'!C23,3,1),"0123456789")),ISNUMBER(FIND(MID("x"&amp;'Рабочий протокол'!C23,4,1),"0123456789")),ISNUMBER(FIND(MID("x"&amp;'Рабочий протокол'!C23,5,1),"0123456789")),ISNUMBER(FIND(MID("x"&amp;'Рабочий протокол'!C23,6,1),"0123456789")))</f>
        <v>1</v>
      </c>
      <c r="Q23" t="b">
        <f>AND(ISNUMBER(FIND(MID("x"&amp;'Рабочий протокол'!C23,7,1),"0123456789")),ISNUMBER(FIND(MID("x"&amp;'Рабочий протокол'!C23,8,1),"0123456789")),ISNUMBER(FIND(MID("x"&amp;'Рабочий протокол'!C23,9,1),"0123456789")),ISNUMBER(FIND(MID("x"&amp;'Рабочий протокол'!C23,10,1),"0123456789")),ISNUMBER(FIND(MID("x"&amp;'Рабочий протокол'!C23,11,1),"0123456789")))</f>
        <v>1</v>
      </c>
      <c r="R23" t="b">
        <f>AND(ISNUMBER(FIND(MID("x"&amp;'Рабочий протокол'!C23,12,1),"0123456789")),ISNUMBER(FIND(MID("x"&amp;'Рабочий протокол'!C23,13,1),"0123456789")),ISNUMBER(FIND(MID("x"&amp;'Рабочий протокол'!C23,14,1),"0123456789")))</f>
        <v>1</v>
      </c>
      <c r="S23" t="str">
        <f>IF('Рабочий протокол'!C23="","НЕТ КОДА",IF(NOT(AND(LEN('Рабочий протокол'!C23&amp;"")=13,P23,Q23,R23)),"КОД: 13 ЦИФР",IF(COUNTIF('Рабочий протокол'!C$4:C$103,'Рабочий протокол'!C23)&gt;1,"ПОВТОР КОДА","")))</f>
        <v>НЕТ КОДА</v>
      </c>
      <c r="T23" t="str">
        <f t="shared" si="5"/>
        <v>ВНЕСИТЕ ВРЕМЯ</v>
      </c>
      <c r="U23" t="str">
        <f t="shared" si="6"/>
        <v>ВНЕСИТЕ ГИМНАСТИКУ</v>
      </c>
      <c r="V2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3" t="str">
        <f>IF(COUNTA('Рабочий протокол'!B23:C23,'Рабочий протокол'!F23,'Рабочий протокол'!J23)=0,"",IF(S23&lt;&gt;"",S23,IF(T23&lt;&gt;"",T23,IF(U23&lt;&gt;"",U23,V23))))</f>
        <v/>
      </c>
    </row>
    <row r="24" spans="1:23" ht="24" customHeight="1">
      <c r="A24" s="1">
        <v>21</v>
      </c>
      <c r="B24" s="1" t="str">
        <f>IF(ISERROR('Рабочий протокол'!F24),"ТЕКСТ",SUBSTITUTE(TRIM(SUBSTITUTE('Рабочий протокол'!F24&amp;"",CHAR(160)," ")),",","."))</f>
        <v/>
      </c>
      <c r="C24" s="1" t="str">
        <f>IF(ISERROR('Рабочий протокол'!J24),"ТЕКСТ",SUBSTITUTE(TRIM(SUBSTITUTE('Рабочий протокол'!J24&amp;"",CHAR(160)," ")),",","."))</f>
        <v/>
      </c>
      <c r="D24" s="3" t="str">
        <f>IF(B24="","",IF(ISNUMBER('Рабочий протокол'!F24),'Рабочий протокол'!F24,IF(AND(OR(K24="",K24="."),LEN(SUBSTITUTE(B24,".",""))&gt;0,LEN(B24)&lt;=15),VALUE(SUBSTITUTE(B24,".",""))/10^IF(ISNUMBER(FIND(".",B24)),LEN(B24)-FIND(".",B24),0),"ТЕКСТ")))</f>
        <v/>
      </c>
      <c r="E24" s="3" t="str">
        <f>IF(C24="","",IF(ISNUMBER('Рабочий протокол'!J24),'Рабочий протокол'!J24,IF(AND(OR(M24="",M24="."),LEN(SUBSTITUTE(C24,".",""))&gt;0,LEN(C24)&lt;=15),VALUE(SUBSTITUTE(C24,".",""))/10^IF(ISNUMBER(FIND(".",C24)),LEN(C24)-FIND(".",C24),0),"ТЕКСТ")))</f>
        <v/>
      </c>
      <c r="F24" s="3" t="str">
        <f t="shared" si="0"/>
        <v/>
      </c>
      <c r="G24" s="1"/>
      <c r="H24" s="1"/>
      <c r="I24" s="1"/>
      <c r="J24" t="str">
        <f t="shared" si="1"/>
        <v/>
      </c>
      <c r="K24" t="str">
        <f t="shared" si="2"/>
        <v/>
      </c>
      <c r="L24" t="str">
        <f t="shared" si="3"/>
        <v/>
      </c>
      <c r="M24" t="str">
        <f t="shared" si="4"/>
        <v/>
      </c>
      <c r="P24" t="b">
        <f>AND(ISNUMBER(FIND(MID("x"&amp;'Рабочий протокол'!C24,2,1),"0123456789")),ISNUMBER(FIND(MID("x"&amp;'Рабочий протокол'!C24,3,1),"0123456789")),ISNUMBER(FIND(MID("x"&amp;'Рабочий протокол'!C24,4,1),"0123456789")),ISNUMBER(FIND(MID("x"&amp;'Рабочий протокол'!C24,5,1),"0123456789")),ISNUMBER(FIND(MID("x"&amp;'Рабочий протокол'!C24,6,1),"0123456789")))</f>
        <v>1</v>
      </c>
      <c r="Q24" t="b">
        <f>AND(ISNUMBER(FIND(MID("x"&amp;'Рабочий протокол'!C24,7,1),"0123456789")),ISNUMBER(FIND(MID("x"&amp;'Рабочий протокол'!C24,8,1),"0123456789")),ISNUMBER(FIND(MID("x"&amp;'Рабочий протокол'!C24,9,1),"0123456789")),ISNUMBER(FIND(MID("x"&amp;'Рабочий протокол'!C24,10,1),"0123456789")),ISNUMBER(FIND(MID("x"&amp;'Рабочий протокол'!C24,11,1),"0123456789")))</f>
        <v>1</v>
      </c>
      <c r="R24" t="b">
        <f>AND(ISNUMBER(FIND(MID("x"&amp;'Рабочий протокол'!C24,12,1),"0123456789")),ISNUMBER(FIND(MID("x"&amp;'Рабочий протокол'!C24,13,1),"0123456789")),ISNUMBER(FIND(MID("x"&amp;'Рабочий протокол'!C24,14,1),"0123456789")))</f>
        <v>1</v>
      </c>
      <c r="S24" t="str">
        <f>IF('Рабочий протокол'!C24="","НЕТ КОДА",IF(NOT(AND(LEN('Рабочий протокол'!C24&amp;"")=13,P24,Q24,R24)),"КОД: 13 ЦИФР",IF(COUNTIF('Рабочий протокол'!C$4:C$103,'Рабочий протокол'!C24)&gt;1,"ПОВТОР КОДА","")))</f>
        <v>НЕТ КОДА</v>
      </c>
      <c r="T24" t="str">
        <f t="shared" si="5"/>
        <v>ВНЕСИТЕ ВРЕМЯ</v>
      </c>
      <c r="U24" t="str">
        <f t="shared" si="6"/>
        <v>ВНЕСИТЕ ГИМНАСТИКУ</v>
      </c>
      <c r="V2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4" t="str">
        <f>IF(COUNTA('Рабочий протокол'!B24:C24,'Рабочий протокол'!F24,'Рабочий протокол'!J24)=0,"",IF(S24&lt;&gt;"",S24,IF(T24&lt;&gt;"",T24,IF(U24&lt;&gt;"",U24,V24))))</f>
        <v/>
      </c>
    </row>
    <row r="25" spans="1:23" ht="24" customHeight="1">
      <c r="A25" s="1">
        <v>22</v>
      </c>
      <c r="B25" s="1" t="str">
        <f>IF(ISERROR('Рабочий протокол'!F25),"ТЕКСТ",SUBSTITUTE(TRIM(SUBSTITUTE('Рабочий протокол'!F25&amp;"",CHAR(160)," ")),",","."))</f>
        <v/>
      </c>
      <c r="C25" s="1" t="str">
        <f>IF(ISERROR('Рабочий протокол'!J25),"ТЕКСТ",SUBSTITUTE(TRIM(SUBSTITUTE('Рабочий протокол'!J25&amp;"",CHAR(160)," ")),",","."))</f>
        <v/>
      </c>
      <c r="D25" s="3" t="str">
        <f>IF(B25="","",IF(ISNUMBER('Рабочий протокол'!F25),'Рабочий протокол'!F25,IF(AND(OR(K25="",K25="."),LEN(SUBSTITUTE(B25,".",""))&gt;0,LEN(B25)&lt;=15),VALUE(SUBSTITUTE(B25,".",""))/10^IF(ISNUMBER(FIND(".",B25)),LEN(B25)-FIND(".",B25),0),"ТЕКСТ")))</f>
        <v/>
      </c>
      <c r="E25" s="3" t="str">
        <f>IF(C25="","",IF(ISNUMBER('Рабочий протокол'!J25),'Рабочий протокол'!J25,IF(AND(OR(M25="",M25="."),LEN(SUBSTITUTE(C25,".",""))&gt;0,LEN(C25)&lt;=15),VALUE(SUBSTITUTE(C25,".",""))/10^IF(ISNUMBER(FIND(".",C25)),LEN(C25)-FIND(".",C25),0),"ТЕКСТ")))</f>
        <v/>
      </c>
      <c r="F25" s="3" t="str">
        <f t="shared" si="0"/>
        <v/>
      </c>
      <c r="G25" s="1"/>
      <c r="H25" s="1"/>
      <c r="I25" s="1"/>
      <c r="J25" t="str">
        <f t="shared" si="1"/>
        <v/>
      </c>
      <c r="K25" t="str">
        <f t="shared" si="2"/>
        <v/>
      </c>
      <c r="L25" t="str">
        <f t="shared" si="3"/>
        <v/>
      </c>
      <c r="M25" t="str">
        <f t="shared" si="4"/>
        <v/>
      </c>
      <c r="P25" t="b">
        <f>AND(ISNUMBER(FIND(MID("x"&amp;'Рабочий протокол'!C25,2,1),"0123456789")),ISNUMBER(FIND(MID("x"&amp;'Рабочий протокол'!C25,3,1),"0123456789")),ISNUMBER(FIND(MID("x"&amp;'Рабочий протокол'!C25,4,1),"0123456789")),ISNUMBER(FIND(MID("x"&amp;'Рабочий протокол'!C25,5,1),"0123456789")),ISNUMBER(FIND(MID("x"&amp;'Рабочий протокол'!C25,6,1),"0123456789")))</f>
        <v>1</v>
      </c>
      <c r="Q25" t="b">
        <f>AND(ISNUMBER(FIND(MID("x"&amp;'Рабочий протокол'!C25,7,1),"0123456789")),ISNUMBER(FIND(MID("x"&amp;'Рабочий протокол'!C25,8,1),"0123456789")),ISNUMBER(FIND(MID("x"&amp;'Рабочий протокол'!C25,9,1),"0123456789")),ISNUMBER(FIND(MID("x"&amp;'Рабочий протокол'!C25,10,1),"0123456789")),ISNUMBER(FIND(MID("x"&amp;'Рабочий протокол'!C25,11,1),"0123456789")))</f>
        <v>1</v>
      </c>
      <c r="R25" t="b">
        <f>AND(ISNUMBER(FIND(MID("x"&amp;'Рабочий протокол'!C25,12,1),"0123456789")),ISNUMBER(FIND(MID("x"&amp;'Рабочий протокол'!C25,13,1),"0123456789")),ISNUMBER(FIND(MID("x"&amp;'Рабочий протокол'!C25,14,1),"0123456789")))</f>
        <v>1</v>
      </c>
      <c r="S25" t="str">
        <f>IF('Рабочий протокол'!C25="","НЕТ КОДА",IF(NOT(AND(LEN('Рабочий протокол'!C25&amp;"")=13,P25,Q25,R25)),"КОД: 13 ЦИФР",IF(COUNTIF('Рабочий протокол'!C$4:C$103,'Рабочий протокол'!C25)&gt;1,"ПОВТОР КОДА","")))</f>
        <v>НЕТ КОДА</v>
      </c>
      <c r="T25" t="str">
        <f t="shared" si="5"/>
        <v>ВНЕСИТЕ ВРЕМЯ</v>
      </c>
      <c r="U25" t="str">
        <f t="shared" si="6"/>
        <v>ВНЕСИТЕ ГИМНАСТИКУ</v>
      </c>
      <c r="V2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5" t="str">
        <f>IF(COUNTA('Рабочий протокол'!B25:C25,'Рабочий протокол'!F25,'Рабочий протокол'!J25)=0,"",IF(S25&lt;&gt;"",S25,IF(T25&lt;&gt;"",T25,IF(U25&lt;&gt;"",U25,V25))))</f>
        <v/>
      </c>
    </row>
    <row r="26" spans="1:23" ht="24" customHeight="1">
      <c r="A26" s="1">
        <v>23</v>
      </c>
      <c r="B26" s="1" t="str">
        <f>IF(ISERROR('Рабочий протокол'!F26),"ТЕКСТ",SUBSTITUTE(TRIM(SUBSTITUTE('Рабочий протокол'!F26&amp;"",CHAR(160)," ")),",","."))</f>
        <v/>
      </c>
      <c r="C26" s="1" t="str">
        <f>IF(ISERROR('Рабочий протокол'!J26),"ТЕКСТ",SUBSTITUTE(TRIM(SUBSTITUTE('Рабочий протокол'!J26&amp;"",CHAR(160)," ")),",","."))</f>
        <v/>
      </c>
      <c r="D26" s="3" t="str">
        <f>IF(B26="","",IF(ISNUMBER('Рабочий протокол'!F26),'Рабочий протокол'!F26,IF(AND(OR(K26="",K26="."),LEN(SUBSTITUTE(B26,".",""))&gt;0,LEN(B26)&lt;=15),VALUE(SUBSTITUTE(B26,".",""))/10^IF(ISNUMBER(FIND(".",B26)),LEN(B26)-FIND(".",B26),0),"ТЕКСТ")))</f>
        <v/>
      </c>
      <c r="E26" s="3" t="str">
        <f>IF(C26="","",IF(ISNUMBER('Рабочий протокол'!J26),'Рабочий протокол'!J26,IF(AND(OR(M26="",M26="."),LEN(SUBSTITUTE(C26,".",""))&gt;0,LEN(C26)&lt;=15),VALUE(SUBSTITUTE(C26,".",""))/10^IF(ISNUMBER(FIND(".",C26)),LEN(C26)-FIND(".",C26),0),"ТЕКСТ")))</f>
        <v/>
      </c>
      <c r="F26" s="3" t="str">
        <f t="shared" si="0"/>
        <v/>
      </c>
      <c r="G26" s="1"/>
      <c r="H26" s="1"/>
      <c r="I26" s="1"/>
      <c r="J26" t="str">
        <f t="shared" si="1"/>
        <v/>
      </c>
      <c r="K26" t="str">
        <f t="shared" si="2"/>
        <v/>
      </c>
      <c r="L26" t="str">
        <f t="shared" si="3"/>
        <v/>
      </c>
      <c r="M26" t="str">
        <f t="shared" si="4"/>
        <v/>
      </c>
      <c r="P26" t="b">
        <f>AND(ISNUMBER(FIND(MID("x"&amp;'Рабочий протокол'!C26,2,1),"0123456789")),ISNUMBER(FIND(MID("x"&amp;'Рабочий протокол'!C26,3,1),"0123456789")),ISNUMBER(FIND(MID("x"&amp;'Рабочий протокол'!C26,4,1),"0123456789")),ISNUMBER(FIND(MID("x"&amp;'Рабочий протокол'!C26,5,1),"0123456789")),ISNUMBER(FIND(MID("x"&amp;'Рабочий протокол'!C26,6,1),"0123456789")))</f>
        <v>1</v>
      </c>
      <c r="Q26" t="b">
        <f>AND(ISNUMBER(FIND(MID("x"&amp;'Рабочий протокол'!C26,7,1),"0123456789")),ISNUMBER(FIND(MID("x"&amp;'Рабочий протокол'!C26,8,1),"0123456789")),ISNUMBER(FIND(MID("x"&amp;'Рабочий протокол'!C26,9,1),"0123456789")),ISNUMBER(FIND(MID("x"&amp;'Рабочий протокол'!C26,10,1),"0123456789")),ISNUMBER(FIND(MID("x"&amp;'Рабочий протокол'!C26,11,1),"0123456789")))</f>
        <v>1</v>
      </c>
      <c r="R26" t="b">
        <f>AND(ISNUMBER(FIND(MID("x"&amp;'Рабочий протокол'!C26,12,1),"0123456789")),ISNUMBER(FIND(MID("x"&amp;'Рабочий протокол'!C26,13,1),"0123456789")),ISNUMBER(FIND(MID("x"&amp;'Рабочий протокол'!C26,14,1),"0123456789")))</f>
        <v>1</v>
      </c>
      <c r="S26" t="str">
        <f>IF('Рабочий протокол'!C26="","НЕТ КОДА",IF(NOT(AND(LEN('Рабочий протокол'!C26&amp;"")=13,P26,Q26,R26)),"КОД: 13 ЦИФР",IF(COUNTIF('Рабочий протокол'!C$4:C$103,'Рабочий протокол'!C26)&gt;1,"ПОВТОР КОДА","")))</f>
        <v>НЕТ КОДА</v>
      </c>
      <c r="T26" t="str">
        <f t="shared" si="5"/>
        <v>ВНЕСИТЕ ВРЕМЯ</v>
      </c>
      <c r="U26" t="str">
        <f t="shared" si="6"/>
        <v>ВНЕСИТЕ ГИМНАСТИКУ</v>
      </c>
      <c r="V2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6" t="str">
        <f>IF(COUNTA('Рабочий протокол'!B26:C26,'Рабочий протокол'!F26,'Рабочий протокол'!J26)=0,"",IF(S26&lt;&gt;"",S26,IF(T26&lt;&gt;"",T26,IF(U26&lt;&gt;"",U26,V26))))</f>
        <v/>
      </c>
    </row>
    <row r="27" spans="1:23" ht="24" customHeight="1">
      <c r="A27" s="1">
        <v>24</v>
      </c>
      <c r="B27" s="1" t="str">
        <f>IF(ISERROR('Рабочий протокол'!F27),"ТЕКСТ",SUBSTITUTE(TRIM(SUBSTITUTE('Рабочий протокол'!F27&amp;"",CHAR(160)," ")),",","."))</f>
        <v/>
      </c>
      <c r="C27" s="1" t="str">
        <f>IF(ISERROR('Рабочий протокол'!J27),"ТЕКСТ",SUBSTITUTE(TRIM(SUBSTITUTE('Рабочий протокол'!J27&amp;"",CHAR(160)," ")),",","."))</f>
        <v/>
      </c>
      <c r="D27" s="3" t="str">
        <f>IF(B27="","",IF(ISNUMBER('Рабочий протокол'!F27),'Рабочий протокол'!F27,IF(AND(OR(K27="",K27="."),LEN(SUBSTITUTE(B27,".",""))&gt;0,LEN(B27)&lt;=15),VALUE(SUBSTITUTE(B27,".",""))/10^IF(ISNUMBER(FIND(".",B27)),LEN(B27)-FIND(".",B27),0),"ТЕКСТ")))</f>
        <v/>
      </c>
      <c r="E27" s="3" t="str">
        <f>IF(C27="","",IF(ISNUMBER('Рабочий протокол'!J27),'Рабочий протокол'!J27,IF(AND(OR(M27="",M27="."),LEN(SUBSTITUTE(C27,".",""))&gt;0,LEN(C27)&lt;=15),VALUE(SUBSTITUTE(C27,".",""))/10^IF(ISNUMBER(FIND(".",C27)),LEN(C27)-FIND(".",C27),0),"ТЕКСТ")))</f>
        <v/>
      </c>
      <c r="F27" s="3" t="str">
        <f t="shared" si="0"/>
        <v/>
      </c>
      <c r="G27" s="1"/>
      <c r="H27" s="1"/>
      <c r="I27" s="1"/>
      <c r="J27" t="str">
        <f t="shared" si="1"/>
        <v/>
      </c>
      <c r="K27" t="str">
        <f t="shared" si="2"/>
        <v/>
      </c>
      <c r="L27" t="str">
        <f t="shared" si="3"/>
        <v/>
      </c>
      <c r="M27" t="str">
        <f t="shared" si="4"/>
        <v/>
      </c>
      <c r="P27" t="b">
        <f>AND(ISNUMBER(FIND(MID("x"&amp;'Рабочий протокол'!C27,2,1),"0123456789")),ISNUMBER(FIND(MID("x"&amp;'Рабочий протокол'!C27,3,1),"0123456789")),ISNUMBER(FIND(MID("x"&amp;'Рабочий протокол'!C27,4,1),"0123456789")),ISNUMBER(FIND(MID("x"&amp;'Рабочий протокол'!C27,5,1),"0123456789")),ISNUMBER(FIND(MID("x"&amp;'Рабочий протокол'!C27,6,1),"0123456789")))</f>
        <v>1</v>
      </c>
      <c r="Q27" t="b">
        <f>AND(ISNUMBER(FIND(MID("x"&amp;'Рабочий протокол'!C27,7,1),"0123456789")),ISNUMBER(FIND(MID("x"&amp;'Рабочий протокол'!C27,8,1),"0123456789")),ISNUMBER(FIND(MID("x"&amp;'Рабочий протокол'!C27,9,1),"0123456789")),ISNUMBER(FIND(MID("x"&amp;'Рабочий протокол'!C27,10,1),"0123456789")),ISNUMBER(FIND(MID("x"&amp;'Рабочий протокол'!C27,11,1),"0123456789")))</f>
        <v>1</v>
      </c>
      <c r="R27" t="b">
        <f>AND(ISNUMBER(FIND(MID("x"&amp;'Рабочий протокол'!C27,12,1),"0123456789")),ISNUMBER(FIND(MID("x"&amp;'Рабочий протокол'!C27,13,1),"0123456789")),ISNUMBER(FIND(MID("x"&amp;'Рабочий протокол'!C27,14,1),"0123456789")))</f>
        <v>1</v>
      </c>
      <c r="S27" t="str">
        <f>IF('Рабочий протокол'!C27="","НЕТ КОДА",IF(NOT(AND(LEN('Рабочий протокол'!C27&amp;"")=13,P27,Q27,R27)),"КОД: 13 ЦИФР",IF(COUNTIF('Рабочий протокол'!C$4:C$103,'Рабочий протокол'!C27)&gt;1,"ПОВТОР КОДА","")))</f>
        <v>НЕТ КОДА</v>
      </c>
      <c r="T27" t="str">
        <f t="shared" si="5"/>
        <v>ВНЕСИТЕ ВРЕМЯ</v>
      </c>
      <c r="U27" t="str">
        <f t="shared" si="6"/>
        <v>ВНЕСИТЕ ГИМНАСТИКУ</v>
      </c>
      <c r="V2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7" t="str">
        <f>IF(COUNTA('Рабочий протокол'!B27:C27,'Рабочий протокол'!F27,'Рабочий протокол'!J27)=0,"",IF(S27&lt;&gt;"",S27,IF(T27&lt;&gt;"",T27,IF(U27&lt;&gt;"",U27,V27))))</f>
        <v/>
      </c>
    </row>
    <row r="28" spans="1:23" ht="24" customHeight="1">
      <c r="A28" s="1">
        <v>25</v>
      </c>
      <c r="B28" s="1" t="str">
        <f>IF(ISERROR('Рабочий протокол'!F28),"ТЕКСТ",SUBSTITUTE(TRIM(SUBSTITUTE('Рабочий протокол'!F28&amp;"",CHAR(160)," ")),",","."))</f>
        <v/>
      </c>
      <c r="C28" s="1" t="str">
        <f>IF(ISERROR('Рабочий протокол'!J28),"ТЕКСТ",SUBSTITUTE(TRIM(SUBSTITUTE('Рабочий протокол'!J28&amp;"",CHAR(160)," ")),",","."))</f>
        <v/>
      </c>
      <c r="D28" s="3" t="str">
        <f>IF(B28="","",IF(ISNUMBER('Рабочий протокол'!F28),'Рабочий протокол'!F28,IF(AND(OR(K28="",K28="."),LEN(SUBSTITUTE(B28,".",""))&gt;0,LEN(B28)&lt;=15),VALUE(SUBSTITUTE(B28,".",""))/10^IF(ISNUMBER(FIND(".",B28)),LEN(B28)-FIND(".",B28),0),"ТЕКСТ")))</f>
        <v/>
      </c>
      <c r="E28" s="3" t="str">
        <f>IF(C28="","",IF(ISNUMBER('Рабочий протокол'!J28),'Рабочий протокол'!J28,IF(AND(OR(M28="",M28="."),LEN(SUBSTITUTE(C28,".",""))&gt;0,LEN(C28)&lt;=15),VALUE(SUBSTITUTE(C28,".",""))/10^IF(ISNUMBER(FIND(".",C28)),LEN(C28)-FIND(".",C28),0),"ТЕКСТ")))</f>
        <v/>
      </c>
      <c r="F28" s="3" t="str">
        <f t="shared" si="0"/>
        <v/>
      </c>
      <c r="G28" s="1"/>
      <c r="H28" s="1"/>
      <c r="I28" s="1"/>
      <c r="J28" t="str">
        <f t="shared" si="1"/>
        <v/>
      </c>
      <c r="K28" t="str">
        <f t="shared" si="2"/>
        <v/>
      </c>
      <c r="L28" t="str">
        <f t="shared" si="3"/>
        <v/>
      </c>
      <c r="M28" t="str">
        <f t="shared" si="4"/>
        <v/>
      </c>
      <c r="P28" t="b">
        <f>AND(ISNUMBER(FIND(MID("x"&amp;'Рабочий протокол'!C28,2,1),"0123456789")),ISNUMBER(FIND(MID("x"&amp;'Рабочий протокол'!C28,3,1),"0123456789")),ISNUMBER(FIND(MID("x"&amp;'Рабочий протокол'!C28,4,1),"0123456789")),ISNUMBER(FIND(MID("x"&amp;'Рабочий протокол'!C28,5,1),"0123456789")),ISNUMBER(FIND(MID("x"&amp;'Рабочий протокол'!C28,6,1),"0123456789")))</f>
        <v>1</v>
      </c>
      <c r="Q28" t="b">
        <f>AND(ISNUMBER(FIND(MID("x"&amp;'Рабочий протокол'!C28,7,1),"0123456789")),ISNUMBER(FIND(MID("x"&amp;'Рабочий протокол'!C28,8,1),"0123456789")),ISNUMBER(FIND(MID("x"&amp;'Рабочий протокол'!C28,9,1),"0123456789")),ISNUMBER(FIND(MID("x"&amp;'Рабочий протокол'!C28,10,1),"0123456789")),ISNUMBER(FIND(MID("x"&amp;'Рабочий протокол'!C28,11,1),"0123456789")))</f>
        <v>1</v>
      </c>
      <c r="R28" t="b">
        <f>AND(ISNUMBER(FIND(MID("x"&amp;'Рабочий протокол'!C28,12,1),"0123456789")),ISNUMBER(FIND(MID("x"&amp;'Рабочий протокол'!C28,13,1),"0123456789")),ISNUMBER(FIND(MID("x"&amp;'Рабочий протокол'!C28,14,1),"0123456789")))</f>
        <v>1</v>
      </c>
      <c r="S28" t="str">
        <f>IF('Рабочий протокол'!C28="","НЕТ КОДА",IF(NOT(AND(LEN('Рабочий протокол'!C28&amp;"")=13,P28,Q28,R28)),"КОД: 13 ЦИФР",IF(COUNTIF('Рабочий протокол'!C$4:C$103,'Рабочий протокол'!C28)&gt;1,"ПОВТОР КОДА","")))</f>
        <v>НЕТ КОДА</v>
      </c>
      <c r="T28" t="str">
        <f t="shared" si="5"/>
        <v>ВНЕСИТЕ ВРЕМЯ</v>
      </c>
      <c r="U28" t="str">
        <f t="shared" si="6"/>
        <v>ВНЕСИТЕ ГИМНАСТИКУ</v>
      </c>
      <c r="V2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8" t="str">
        <f>IF(COUNTA('Рабочий протокол'!B28:C28,'Рабочий протокол'!F28,'Рабочий протокол'!J28)=0,"",IF(S28&lt;&gt;"",S28,IF(T28&lt;&gt;"",T28,IF(U28&lt;&gt;"",U28,V28))))</f>
        <v/>
      </c>
    </row>
    <row r="29" spans="1:23" ht="24" customHeight="1">
      <c r="A29" s="1">
        <v>26</v>
      </c>
      <c r="B29" s="1" t="str">
        <f>IF(ISERROR('Рабочий протокол'!F29),"ТЕКСТ",SUBSTITUTE(TRIM(SUBSTITUTE('Рабочий протокол'!F29&amp;"",CHAR(160)," ")),",","."))</f>
        <v/>
      </c>
      <c r="C29" s="1" t="str">
        <f>IF(ISERROR('Рабочий протокол'!J29),"ТЕКСТ",SUBSTITUTE(TRIM(SUBSTITUTE('Рабочий протокол'!J29&amp;"",CHAR(160)," ")),",","."))</f>
        <v/>
      </c>
      <c r="D29" s="3" t="str">
        <f>IF(B29="","",IF(ISNUMBER('Рабочий протокол'!F29),'Рабочий протокол'!F29,IF(AND(OR(K29="",K29="."),LEN(SUBSTITUTE(B29,".",""))&gt;0,LEN(B29)&lt;=15),VALUE(SUBSTITUTE(B29,".",""))/10^IF(ISNUMBER(FIND(".",B29)),LEN(B29)-FIND(".",B29),0),"ТЕКСТ")))</f>
        <v/>
      </c>
      <c r="E29" s="3" t="str">
        <f>IF(C29="","",IF(ISNUMBER('Рабочий протокол'!J29),'Рабочий протокол'!J29,IF(AND(OR(M29="",M29="."),LEN(SUBSTITUTE(C29,".",""))&gt;0,LEN(C29)&lt;=15),VALUE(SUBSTITUTE(C29,".",""))/10^IF(ISNUMBER(FIND(".",C29)),LEN(C29)-FIND(".",C29),0),"ТЕКСТ")))</f>
        <v/>
      </c>
      <c r="F29" s="3" t="str">
        <f t="shared" si="0"/>
        <v/>
      </c>
      <c r="G29" s="1"/>
      <c r="H29" s="1"/>
      <c r="I29" s="1"/>
      <c r="J29" t="str">
        <f t="shared" si="1"/>
        <v/>
      </c>
      <c r="K29" t="str">
        <f t="shared" si="2"/>
        <v/>
      </c>
      <c r="L29" t="str">
        <f t="shared" si="3"/>
        <v/>
      </c>
      <c r="M29" t="str">
        <f t="shared" si="4"/>
        <v/>
      </c>
      <c r="P29" t="b">
        <f>AND(ISNUMBER(FIND(MID("x"&amp;'Рабочий протокол'!C29,2,1),"0123456789")),ISNUMBER(FIND(MID("x"&amp;'Рабочий протокол'!C29,3,1),"0123456789")),ISNUMBER(FIND(MID("x"&amp;'Рабочий протокол'!C29,4,1),"0123456789")),ISNUMBER(FIND(MID("x"&amp;'Рабочий протокол'!C29,5,1),"0123456789")),ISNUMBER(FIND(MID("x"&amp;'Рабочий протокол'!C29,6,1),"0123456789")))</f>
        <v>1</v>
      </c>
      <c r="Q29" t="b">
        <f>AND(ISNUMBER(FIND(MID("x"&amp;'Рабочий протокол'!C29,7,1),"0123456789")),ISNUMBER(FIND(MID("x"&amp;'Рабочий протокол'!C29,8,1),"0123456789")),ISNUMBER(FIND(MID("x"&amp;'Рабочий протокол'!C29,9,1),"0123456789")),ISNUMBER(FIND(MID("x"&amp;'Рабочий протокол'!C29,10,1),"0123456789")),ISNUMBER(FIND(MID("x"&amp;'Рабочий протокол'!C29,11,1),"0123456789")))</f>
        <v>1</v>
      </c>
      <c r="R29" t="b">
        <f>AND(ISNUMBER(FIND(MID("x"&amp;'Рабочий протокол'!C29,12,1),"0123456789")),ISNUMBER(FIND(MID("x"&amp;'Рабочий протокол'!C29,13,1),"0123456789")),ISNUMBER(FIND(MID("x"&amp;'Рабочий протокол'!C29,14,1),"0123456789")))</f>
        <v>1</v>
      </c>
      <c r="S29" t="str">
        <f>IF('Рабочий протокол'!C29="","НЕТ КОДА",IF(NOT(AND(LEN('Рабочий протокол'!C29&amp;"")=13,P29,Q29,R29)),"КОД: 13 ЦИФР",IF(COUNTIF('Рабочий протокол'!C$4:C$103,'Рабочий протокол'!C29)&gt;1,"ПОВТОР КОДА","")))</f>
        <v>НЕТ КОДА</v>
      </c>
      <c r="T29" t="str">
        <f t="shared" si="5"/>
        <v>ВНЕСИТЕ ВРЕМЯ</v>
      </c>
      <c r="U29" t="str">
        <f t="shared" si="6"/>
        <v>ВНЕСИТЕ ГИМНАСТИКУ</v>
      </c>
      <c r="V2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9" t="str">
        <f>IF(COUNTA('Рабочий протокол'!B29:C29,'Рабочий протокол'!F29,'Рабочий протокол'!J29)=0,"",IF(S29&lt;&gt;"",S29,IF(T29&lt;&gt;"",T29,IF(U29&lt;&gt;"",U29,V29))))</f>
        <v/>
      </c>
    </row>
    <row r="30" spans="1:23" ht="24" customHeight="1">
      <c r="A30" s="1">
        <v>27</v>
      </c>
      <c r="B30" s="1" t="str">
        <f>IF(ISERROR('Рабочий протокол'!F30),"ТЕКСТ",SUBSTITUTE(TRIM(SUBSTITUTE('Рабочий протокол'!F30&amp;"",CHAR(160)," ")),",","."))</f>
        <v/>
      </c>
      <c r="C30" s="1" t="str">
        <f>IF(ISERROR('Рабочий протокол'!J30),"ТЕКСТ",SUBSTITUTE(TRIM(SUBSTITUTE('Рабочий протокол'!J30&amp;"",CHAR(160)," ")),",","."))</f>
        <v/>
      </c>
      <c r="D30" s="3" t="str">
        <f>IF(B30="","",IF(ISNUMBER('Рабочий протокол'!F30),'Рабочий протокол'!F30,IF(AND(OR(K30="",K30="."),LEN(SUBSTITUTE(B30,".",""))&gt;0,LEN(B30)&lt;=15),VALUE(SUBSTITUTE(B30,".",""))/10^IF(ISNUMBER(FIND(".",B30)),LEN(B30)-FIND(".",B30),0),"ТЕКСТ")))</f>
        <v/>
      </c>
      <c r="E30" s="3" t="str">
        <f>IF(C30="","",IF(ISNUMBER('Рабочий протокол'!J30),'Рабочий протокол'!J30,IF(AND(OR(M30="",M30="."),LEN(SUBSTITUTE(C30,".",""))&gt;0,LEN(C30)&lt;=15),VALUE(SUBSTITUTE(C30,".",""))/10^IF(ISNUMBER(FIND(".",C30)),LEN(C30)-FIND(".",C30),0),"ТЕКСТ")))</f>
        <v/>
      </c>
      <c r="F30" s="3" t="str">
        <f t="shared" si="0"/>
        <v/>
      </c>
      <c r="G30" s="1"/>
      <c r="H30" s="1"/>
      <c r="I30" s="1"/>
      <c r="J30" t="str">
        <f t="shared" si="1"/>
        <v/>
      </c>
      <c r="K30" t="str">
        <f t="shared" si="2"/>
        <v/>
      </c>
      <c r="L30" t="str">
        <f t="shared" si="3"/>
        <v/>
      </c>
      <c r="M30" t="str">
        <f t="shared" si="4"/>
        <v/>
      </c>
      <c r="P30" t="b">
        <f>AND(ISNUMBER(FIND(MID("x"&amp;'Рабочий протокол'!C30,2,1),"0123456789")),ISNUMBER(FIND(MID("x"&amp;'Рабочий протокол'!C30,3,1),"0123456789")),ISNUMBER(FIND(MID("x"&amp;'Рабочий протокол'!C30,4,1),"0123456789")),ISNUMBER(FIND(MID("x"&amp;'Рабочий протокол'!C30,5,1),"0123456789")),ISNUMBER(FIND(MID("x"&amp;'Рабочий протокол'!C30,6,1),"0123456789")))</f>
        <v>1</v>
      </c>
      <c r="Q30" t="b">
        <f>AND(ISNUMBER(FIND(MID("x"&amp;'Рабочий протокол'!C30,7,1),"0123456789")),ISNUMBER(FIND(MID("x"&amp;'Рабочий протокол'!C30,8,1),"0123456789")),ISNUMBER(FIND(MID("x"&amp;'Рабочий протокол'!C30,9,1),"0123456789")),ISNUMBER(FIND(MID("x"&amp;'Рабочий протокол'!C30,10,1),"0123456789")),ISNUMBER(FIND(MID("x"&amp;'Рабочий протокол'!C30,11,1),"0123456789")))</f>
        <v>1</v>
      </c>
      <c r="R30" t="b">
        <f>AND(ISNUMBER(FIND(MID("x"&amp;'Рабочий протокол'!C30,12,1),"0123456789")),ISNUMBER(FIND(MID("x"&amp;'Рабочий протокол'!C30,13,1),"0123456789")),ISNUMBER(FIND(MID("x"&amp;'Рабочий протокол'!C30,14,1),"0123456789")))</f>
        <v>1</v>
      </c>
      <c r="S30" t="str">
        <f>IF('Рабочий протокол'!C30="","НЕТ КОДА",IF(NOT(AND(LEN('Рабочий протокол'!C30&amp;"")=13,P30,Q30,R30)),"КОД: 13 ЦИФР",IF(COUNTIF('Рабочий протокол'!C$4:C$103,'Рабочий протокол'!C30)&gt;1,"ПОВТОР КОДА","")))</f>
        <v>НЕТ КОДА</v>
      </c>
      <c r="T30" t="str">
        <f t="shared" si="5"/>
        <v>ВНЕСИТЕ ВРЕМЯ</v>
      </c>
      <c r="U30" t="str">
        <f t="shared" si="6"/>
        <v>ВНЕСИТЕ ГИМНАСТИКУ</v>
      </c>
      <c r="V3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0" t="str">
        <f>IF(COUNTA('Рабочий протокол'!B30:C30,'Рабочий протокол'!F30,'Рабочий протокол'!J30)=0,"",IF(S30&lt;&gt;"",S30,IF(T30&lt;&gt;"",T30,IF(U30&lt;&gt;"",U30,V30))))</f>
        <v/>
      </c>
    </row>
    <row r="31" spans="1:23" ht="24" customHeight="1">
      <c r="A31" s="1">
        <v>28</v>
      </c>
      <c r="B31" s="1" t="str">
        <f>IF(ISERROR('Рабочий протокол'!F31),"ТЕКСТ",SUBSTITUTE(TRIM(SUBSTITUTE('Рабочий протокол'!F31&amp;"",CHAR(160)," ")),",","."))</f>
        <v/>
      </c>
      <c r="C31" s="1" t="str">
        <f>IF(ISERROR('Рабочий протокол'!J31),"ТЕКСТ",SUBSTITUTE(TRIM(SUBSTITUTE('Рабочий протокол'!J31&amp;"",CHAR(160)," ")),",","."))</f>
        <v/>
      </c>
      <c r="D31" s="3" t="str">
        <f>IF(B31="","",IF(ISNUMBER('Рабочий протокол'!F31),'Рабочий протокол'!F31,IF(AND(OR(K31="",K31="."),LEN(SUBSTITUTE(B31,".",""))&gt;0,LEN(B31)&lt;=15),VALUE(SUBSTITUTE(B31,".",""))/10^IF(ISNUMBER(FIND(".",B31)),LEN(B31)-FIND(".",B31),0),"ТЕКСТ")))</f>
        <v/>
      </c>
      <c r="E31" s="3" t="str">
        <f>IF(C31="","",IF(ISNUMBER('Рабочий протокол'!J31),'Рабочий протокол'!J31,IF(AND(OR(M31="",M31="."),LEN(SUBSTITUTE(C31,".",""))&gt;0,LEN(C31)&lt;=15),VALUE(SUBSTITUTE(C31,".",""))/10^IF(ISNUMBER(FIND(".",C31)),LEN(C31)-FIND(".",C31),0),"ТЕКСТ")))</f>
        <v/>
      </c>
      <c r="F31" s="3" t="str">
        <f t="shared" si="0"/>
        <v/>
      </c>
      <c r="G31" s="1"/>
      <c r="H31" s="1"/>
      <c r="I31" s="1"/>
      <c r="J31" t="str">
        <f t="shared" si="1"/>
        <v/>
      </c>
      <c r="K31" t="str">
        <f t="shared" si="2"/>
        <v/>
      </c>
      <c r="L31" t="str">
        <f t="shared" si="3"/>
        <v/>
      </c>
      <c r="M31" t="str">
        <f t="shared" si="4"/>
        <v/>
      </c>
      <c r="P31" t="b">
        <f>AND(ISNUMBER(FIND(MID("x"&amp;'Рабочий протокол'!C31,2,1),"0123456789")),ISNUMBER(FIND(MID("x"&amp;'Рабочий протокол'!C31,3,1),"0123456789")),ISNUMBER(FIND(MID("x"&amp;'Рабочий протокол'!C31,4,1),"0123456789")),ISNUMBER(FIND(MID("x"&amp;'Рабочий протокол'!C31,5,1),"0123456789")),ISNUMBER(FIND(MID("x"&amp;'Рабочий протокол'!C31,6,1),"0123456789")))</f>
        <v>1</v>
      </c>
      <c r="Q31" t="b">
        <f>AND(ISNUMBER(FIND(MID("x"&amp;'Рабочий протокол'!C31,7,1),"0123456789")),ISNUMBER(FIND(MID("x"&amp;'Рабочий протокол'!C31,8,1),"0123456789")),ISNUMBER(FIND(MID("x"&amp;'Рабочий протокол'!C31,9,1),"0123456789")),ISNUMBER(FIND(MID("x"&amp;'Рабочий протокол'!C31,10,1),"0123456789")),ISNUMBER(FIND(MID("x"&amp;'Рабочий протокол'!C31,11,1),"0123456789")))</f>
        <v>1</v>
      </c>
      <c r="R31" t="b">
        <f>AND(ISNUMBER(FIND(MID("x"&amp;'Рабочий протокол'!C31,12,1),"0123456789")),ISNUMBER(FIND(MID("x"&amp;'Рабочий протокол'!C31,13,1),"0123456789")),ISNUMBER(FIND(MID("x"&amp;'Рабочий протокол'!C31,14,1),"0123456789")))</f>
        <v>1</v>
      </c>
      <c r="S31" t="str">
        <f>IF('Рабочий протокол'!C31="","НЕТ КОДА",IF(NOT(AND(LEN('Рабочий протокол'!C31&amp;"")=13,P31,Q31,R31)),"КОД: 13 ЦИФР",IF(COUNTIF('Рабочий протокол'!C$4:C$103,'Рабочий протокол'!C31)&gt;1,"ПОВТОР КОДА","")))</f>
        <v>НЕТ КОДА</v>
      </c>
      <c r="T31" t="str">
        <f t="shared" si="5"/>
        <v>ВНЕСИТЕ ВРЕМЯ</v>
      </c>
      <c r="U31" t="str">
        <f t="shared" si="6"/>
        <v>ВНЕСИТЕ ГИМНАСТИКУ</v>
      </c>
      <c r="V3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1" t="str">
        <f>IF(COUNTA('Рабочий протокол'!B31:C31,'Рабочий протокол'!F31,'Рабочий протокол'!J31)=0,"",IF(S31&lt;&gt;"",S31,IF(T31&lt;&gt;"",T31,IF(U31&lt;&gt;"",U31,V31))))</f>
        <v/>
      </c>
    </row>
    <row r="32" spans="1:23" ht="24" customHeight="1">
      <c r="A32" s="1">
        <v>29</v>
      </c>
      <c r="B32" s="1" t="str">
        <f>IF(ISERROR('Рабочий протокол'!F32),"ТЕКСТ",SUBSTITUTE(TRIM(SUBSTITUTE('Рабочий протокол'!F32&amp;"",CHAR(160)," ")),",","."))</f>
        <v/>
      </c>
      <c r="C32" s="1" t="str">
        <f>IF(ISERROR('Рабочий протокол'!J32),"ТЕКСТ",SUBSTITUTE(TRIM(SUBSTITUTE('Рабочий протокол'!J32&amp;"",CHAR(160)," ")),",","."))</f>
        <v/>
      </c>
      <c r="D32" s="3" t="str">
        <f>IF(B32="","",IF(ISNUMBER('Рабочий протокол'!F32),'Рабочий протокол'!F32,IF(AND(OR(K32="",K32="."),LEN(SUBSTITUTE(B32,".",""))&gt;0,LEN(B32)&lt;=15),VALUE(SUBSTITUTE(B32,".",""))/10^IF(ISNUMBER(FIND(".",B32)),LEN(B32)-FIND(".",B32),0),"ТЕКСТ")))</f>
        <v/>
      </c>
      <c r="E32" s="3" t="str">
        <f>IF(C32="","",IF(ISNUMBER('Рабочий протокол'!J32),'Рабочий протокол'!J32,IF(AND(OR(M32="",M32="."),LEN(SUBSTITUTE(C32,".",""))&gt;0,LEN(C32)&lt;=15),VALUE(SUBSTITUTE(C32,".",""))/10^IF(ISNUMBER(FIND(".",C32)),LEN(C32)-FIND(".",C32),0),"ТЕКСТ")))</f>
        <v/>
      </c>
      <c r="F32" s="3" t="str">
        <f t="shared" si="0"/>
        <v/>
      </c>
      <c r="G32" s="1"/>
      <c r="H32" s="1"/>
      <c r="I32" s="1"/>
      <c r="J32" t="str">
        <f t="shared" si="1"/>
        <v/>
      </c>
      <c r="K32" t="str">
        <f t="shared" si="2"/>
        <v/>
      </c>
      <c r="L32" t="str">
        <f t="shared" si="3"/>
        <v/>
      </c>
      <c r="M32" t="str">
        <f t="shared" si="4"/>
        <v/>
      </c>
      <c r="P32" t="b">
        <f>AND(ISNUMBER(FIND(MID("x"&amp;'Рабочий протокол'!C32,2,1),"0123456789")),ISNUMBER(FIND(MID("x"&amp;'Рабочий протокол'!C32,3,1),"0123456789")),ISNUMBER(FIND(MID("x"&amp;'Рабочий протокол'!C32,4,1),"0123456789")),ISNUMBER(FIND(MID("x"&amp;'Рабочий протокол'!C32,5,1),"0123456789")),ISNUMBER(FIND(MID("x"&amp;'Рабочий протокол'!C32,6,1),"0123456789")))</f>
        <v>1</v>
      </c>
      <c r="Q32" t="b">
        <f>AND(ISNUMBER(FIND(MID("x"&amp;'Рабочий протокол'!C32,7,1),"0123456789")),ISNUMBER(FIND(MID("x"&amp;'Рабочий протокол'!C32,8,1),"0123456789")),ISNUMBER(FIND(MID("x"&amp;'Рабочий протокол'!C32,9,1),"0123456789")),ISNUMBER(FIND(MID("x"&amp;'Рабочий протокол'!C32,10,1),"0123456789")),ISNUMBER(FIND(MID("x"&amp;'Рабочий протокол'!C32,11,1),"0123456789")))</f>
        <v>1</v>
      </c>
      <c r="R32" t="b">
        <f>AND(ISNUMBER(FIND(MID("x"&amp;'Рабочий протокол'!C32,12,1),"0123456789")),ISNUMBER(FIND(MID("x"&amp;'Рабочий протокол'!C32,13,1),"0123456789")),ISNUMBER(FIND(MID("x"&amp;'Рабочий протокол'!C32,14,1),"0123456789")))</f>
        <v>1</v>
      </c>
      <c r="S32" t="str">
        <f>IF('Рабочий протокол'!C32="","НЕТ КОДА",IF(NOT(AND(LEN('Рабочий протокол'!C32&amp;"")=13,P32,Q32,R32)),"КОД: 13 ЦИФР",IF(COUNTIF('Рабочий протокол'!C$4:C$103,'Рабочий протокол'!C32)&gt;1,"ПОВТОР КОДА","")))</f>
        <v>НЕТ КОДА</v>
      </c>
      <c r="T32" t="str">
        <f t="shared" si="5"/>
        <v>ВНЕСИТЕ ВРЕМЯ</v>
      </c>
      <c r="U32" t="str">
        <f t="shared" si="6"/>
        <v>ВНЕСИТЕ ГИМНАСТИКУ</v>
      </c>
      <c r="V3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2" t="str">
        <f>IF(COUNTA('Рабочий протокол'!B32:C32,'Рабочий протокол'!F32,'Рабочий протокол'!J32)=0,"",IF(S32&lt;&gt;"",S32,IF(T32&lt;&gt;"",T32,IF(U32&lt;&gt;"",U32,V32))))</f>
        <v/>
      </c>
    </row>
    <row r="33" spans="1:23" ht="24" customHeight="1">
      <c r="A33" s="1">
        <v>30</v>
      </c>
      <c r="B33" s="1" t="str">
        <f>IF(ISERROR('Рабочий протокол'!F33),"ТЕКСТ",SUBSTITUTE(TRIM(SUBSTITUTE('Рабочий протокол'!F33&amp;"",CHAR(160)," ")),",","."))</f>
        <v/>
      </c>
      <c r="C33" s="1" t="str">
        <f>IF(ISERROR('Рабочий протокол'!J33),"ТЕКСТ",SUBSTITUTE(TRIM(SUBSTITUTE('Рабочий протокол'!J33&amp;"",CHAR(160)," ")),",","."))</f>
        <v/>
      </c>
      <c r="D33" s="3" t="str">
        <f>IF(B33="","",IF(ISNUMBER('Рабочий протокол'!F33),'Рабочий протокол'!F33,IF(AND(OR(K33="",K33="."),LEN(SUBSTITUTE(B33,".",""))&gt;0,LEN(B33)&lt;=15),VALUE(SUBSTITUTE(B33,".",""))/10^IF(ISNUMBER(FIND(".",B33)),LEN(B33)-FIND(".",B33),0),"ТЕКСТ")))</f>
        <v/>
      </c>
      <c r="E33" s="3" t="str">
        <f>IF(C33="","",IF(ISNUMBER('Рабочий протокол'!J33),'Рабочий протокол'!J33,IF(AND(OR(M33="",M33="."),LEN(SUBSTITUTE(C33,".",""))&gt;0,LEN(C33)&lt;=15),VALUE(SUBSTITUTE(C33,".",""))/10^IF(ISNUMBER(FIND(".",C33)),LEN(C33)-FIND(".",C33),0),"ТЕКСТ")))</f>
        <v/>
      </c>
      <c r="F33" s="3" t="str">
        <f t="shared" si="0"/>
        <v/>
      </c>
      <c r="G33" s="1"/>
      <c r="H33" s="1"/>
      <c r="I33" s="1"/>
      <c r="J33" t="str">
        <f t="shared" si="1"/>
        <v/>
      </c>
      <c r="K33" t="str">
        <f t="shared" si="2"/>
        <v/>
      </c>
      <c r="L33" t="str">
        <f t="shared" si="3"/>
        <v/>
      </c>
      <c r="M33" t="str">
        <f t="shared" si="4"/>
        <v/>
      </c>
      <c r="P33" t="b">
        <f>AND(ISNUMBER(FIND(MID("x"&amp;'Рабочий протокол'!C33,2,1),"0123456789")),ISNUMBER(FIND(MID("x"&amp;'Рабочий протокол'!C33,3,1),"0123456789")),ISNUMBER(FIND(MID("x"&amp;'Рабочий протокол'!C33,4,1),"0123456789")),ISNUMBER(FIND(MID("x"&amp;'Рабочий протокол'!C33,5,1),"0123456789")),ISNUMBER(FIND(MID("x"&amp;'Рабочий протокол'!C33,6,1),"0123456789")))</f>
        <v>1</v>
      </c>
      <c r="Q33" t="b">
        <f>AND(ISNUMBER(FIND(MID("x"&amp;'Рабочий протокол'!C33,7,1),"0123456789")),ISNUMBER(FIND(MID("x"&amp;'Рабочий протокол'!C33,8,1),"0123456789")),ISNUMBER(FIND(MID("x"&amp;'Рабочий протокол'!C33,9,1),"0123456789")),ISNUMBER(FIND(MID("x"&amp;'Рабочий протокол'!C33,10,1),"0123456789")),ISNUMBER(FIND(MID("x"&amp;'Рабочий протокол'!C33,11,1),"0123456789")))</f>
        <v>1</v>
      </c>
      <c r="R33" t="b">
        <f>AND(ISNUMBER(FIND(MID("x"&amp;'Рабочий протокол'!C33,12,1),"0123456789")),ISNUMBER(FIND(MID("x"&amp;'Рабочий протокол'!C33,13,1),"0123456789")),ISNUMBER(FIND(MID("x"&amp;'Рабочий протокол'!C33,14,1),"0123456789")))</f>
        <v>1</v>
      </c>
      <c r="S33" t="str">
        <f>IF('Рабочий протокол'!C33="","НЕТ КОДА",IF(NOT(AND(LEN('Рабочий протокол'!C33&amp;"")=13,P33,Q33,R33)),"КОД: 13 ЦИФР",IF(COUNTIF('Рабочий протокол'!C$4:C$103,'Рабочий протокол'!C33)&gt;1,"ПОВТОР КОДА","")))</f>
        <v>НЕТ КОДА</v>
      </c>
      <c r="T33" t="str">
        <f t="shared" si="5"/>
        <v>ВНЕСИТЕ ВРЕМЯ</v>
      </c>
      <c r="U33" t="str">
        <f t="shared" si="6"/>
        <v>ВНЕСИТЕ ГИМНАСТИКУ</v>
      </c>
      <c r="V3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3" t="str">
        <f>IF(COUNTA('Рабочий протокол'!B33:C33,'Рабочий протокол'!F33,'Рабочий протокол'!J33)=0,"",IF(S33&lt;&gt;"",S33,IF(T33&lt;&gt;"",T33,IF(U33&lt;&gt;"",U33,V33))))</f>
        <v/>
      </c>
    </row>
    <row r="34" spans="1:23" ht="24" customHeight="1">
      <c r="A34" s="1">
        <v>31</v>
      </c>
      <c r="B34" s="1" t="str">
        <f>IF(ISERROR('Рабочий протокол'!F34),"ТЕКСТ",SUBSTITUTE(TRIM(SUBSTITUTE('Рабочий протокол'!F34&amp;"",CHAR(160)," ")),",","."))</f>
        <v/>
      </c>
      <c r="C34" s="1" t="str">
        <f>IF(ISERROR('Рабочий протокол'!J34),"ТЕКСТ",SUBSTITUTE(TRIM(SUBSTITUTE('Рабочий протокол'!J34&amp;"",CHAR(160)," ")),",","."))</f>
        <v/>
      </c>
      <c r="D34" s="3" t="str">
        <f>IF(B34="","",IF(ISNUMBER('Рабочий протокол'!F34),'Рабочий протокол'!F34,IF(AND(OR(K34="",K34="."),LEN(SUBSTITUTE(B34,".",""))&gt;0,LEN(B34)&lt;=15),VALUE(SUBSTITUTE(B34,".",""))/10^IF(ISNUMBER(FIND(".",B34)),LEN(B34)-FIND(".",B34),0),"ТЕКСТ")))</f>
        <v/>
      </c>
      <c r="E34" s="3" t="str">
        <f>IF(C34="","",IF(ISNUMBER('Рабочий протокол'!J34),'Рабочий протокол'!J34,IF(AND(OR(M34="",M34="."),LEN(SUBSTITUTE(C34,".",""))&gt;0,LEN(C34)&lt;=15),VALUE(SUBSTITUTE(C34,".",""))/10^IF(ISNUMBER(FIND(".",C34)),LEN(C34)-FIND(".",C34),0),"ТЕКСТ")))</f>
        <v/>
      </c>
      <c r="F34" s="3" t="str">
        <f t="shared" si="0"/>
        <v/>
      </c>
      <c r="G34" s="1"/>
      <c r="H34" s="1"/>
      <c r="I34" s="1"/>
      <c r="J34" t="str">
        <f t="shared" si="1"/>
        <v/>
      </c>
      <c r="K34" t="str">
        <f t="shared" si="2"/>
        <v/>
      </c>
      <c r="L34" t="str">
        <f t="shared" si="3"/>
        <v/>
      </c>
      <c r="M34" t="str">
        <f t="shared" si="4"/>
        <v/>
      </c>
      <c r="P34" t="b">
        <f>AND(ISNUMBER(FIND(MID("x"&amp;'Рабочий протокол'!C34,2,1),"0123456789")),ISNUMBER(FIND(MID("x"&amp;'Рабочий протокол'!C34,3,1),"0123456789")),ISNUMBER(FIND(MID("x"&amp;'Рабочий протокол'!C34,4,1),"0123456789")),ISNUMBER(FIND(MID("x"&amp;'Рабочий протокол'!C34,5,1),"0123456789")),ISNUMBER(FIND(MID("x"&amp;'Рабочий протокол'!C34,6,1),"0123456789")))</f>
        <v>1</v>
      </c>
      <c r="Q34" t="b">
        <f>AND(ISNUMBER(FIND(MID("x"&amp;'Рабочий протокол'!C34,7,1),"0123456789")),ISNUMBER(FIND(MID("x"&amp;'Рабочий протокол'!C34,8,1),"0123456789")),ISNUMBER(FIND(MID("x"&amp;'Рабочий протокол'!C34,9,1),"0123456789")),ISNUMBER(FIND(MID("x"&amp;'Рабочий протокол'!C34,10,1),"0123456789")),ISNUMBER(FIND(MID("x"&amp;'Рабочий протокол'!C34,11,1),"0123456789")))</f>
        <v>1</v>
      </c>
      <c r="R34" t="b">
        <f>AND(ISNUMBER(FIND(MID("x"&amp;'Рабочий протокол'!C34,12,1),"0123456789")),ISNUMBER(FIND(MID("x"&amp;'Рабочий протокол'!C34,13,1),"0123456789")),ISNUMBER(FIND(MID("x"&amp;'Рабочий протокол'!C34,14,1),"0123456789")))</f>
        <v>1</v>
      </c>
      <c r="S34" t="str">
        <f>IF('Рабочий протокол'!C34="","НЕТ КОДА",IF(NOT(AND(LEN('Рабочий протокол'!C34&amp;"")=13,P34,Q34,R34)),"КОД: 13 ЦИФР",IF(COUNTIF('Рабочий протокол'!C$4:C$103,'Рабочий протокол'!C34)&gt;1,"ПОВТОР КОДА","")))</f>
        <v>НЕТ КОДА</v>
      </c>
      <c r="T34" t="str">
        <f t="shared" si="5"/>
        <v>ВНЕСИТЕ ВРЕМЯ</v>
      </c>
      <c r="U34" t="str">
        <f t="shared" si="6"/>
        <v>ВНЕСИТЕ ГИМНАСТИКУ</v>
      </c>
      <c r="V3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4" t="str">
        <f>IF(COUNTA('Рабочий протокол'!B34:C34,'Рабочий протокол'!F34,'Рабочий протокол'!J34)=0,"",IF(S34&lt;&gt;"",S34,IF(T34&lt;&gt;"",T34,IF(U34&lt;&gt;"",U34,V34))))</f>
        <v/>
      </c>
    </row>
    <row r="35" spans="1:23" ht="24" customHeight="1">
      <c r="A35" s="1">
        <v>32</v>
      </c>
      <c r="B35" s="1" t="str">
        <f>IF(ISERROR('Рабочий протокол'!F35),"ТЕКСТ",SUBSTITUTE(TRIM(SUBSTITUTE('Рабочий протокол'!F35&amp;"",CHAR(160)," ")),",","."))</f>
        <v/>
      </c>
      <c r="C35" s="1" t="str">
        <f>IF(ISERROR('Рабочий протокол'!J35),"ТЕКСТ",SUBSTITUTE(TRIM(SUBSTITUTE('Рабочий протокол'!J35&amp;"",CHAR(160)," ")),",","."))</f>
        <v/>
      </c>
      <c r="D35" s="3" t="str">
        <f>IF(B35="","",IF(ISNUMBER('Рабочий протокол'!F35),'Рабочий протокол'!F35,IF(AND(OR(K35="",K35="."),LEN(SUBSTITUTE(B35,".",""))&gt;0,LEN(B35)&lt;=15),VALUE(SUBSTITUTE(B35,".",""))/10^IF(ISNUMBER(FIND(".",B35)),LEN(B35)-FIND(".",B35),0),"ТЕКСТ")))</f>
        <v/>
      </c>
      <c r="E35" s="3" t="str">
        <f>IF(C35="","",IF(ISNUMBER('Рабочий протокол'!J35),'Рабочий протокол'!J35,IF(AND(OR(M35="",M35="."),LEN(SUBSTITUTE(C35,".",""))&gt;0,LEN(C35)&lt;=15),VALUE(SUBSTITUTE(C35,".",""))/10^IF(ISNUMBER(FIND(".",C35)),LEN(C35)-FIND(".",C35),0),"ТЕКСТ")))</f>
        <v/>
      </c>
      <c r="F35" s="3" t="str">
        <f t="shared" si="0"/>
        <v/>
      </c>
      <c r="G35" s="1"/>
      <c r="H35" s="1"/>
      <c r="I35" s="1"/>
      <c r="J35" t="str">
        <f t="shared" si="1"/>
        <v/>
      </c>
      <c r="K35" t="str">
        <f t="shared" si="2"/>
        <v/>
      </c>
      <c r="L35" t="str">
        <f t="shared" si="3"/>
        <v/>
      </c>
      <c r="M35" t="str">
        <f t="shared" si="4"/>
        <v/>
      </c>
      <c r="P35" t="b">
        <f>AND(ISNUMBER(FIND(MID("x"&amp;'Рабочий протокол'!C35,2,1),"0123456789")),ISNUMBER(FIND(MID("x"&amp;'Рабочий протокол'!C35,3,1),"0123456789")),ISNUMBER(FIND(MID("x"&amp;'Рабочий протокол'!C35,4,1),"0123456789")),ISNUMBER(FIND(MID("x"&amp;'Рабочий протокол'!C35,5,1),"0123456789")),ISNUMBER(FIND(MID("x"&amp;'Рабочий протокол'!C35,6,1),"0123456789")))</f>
        <v>1</v>
      </c>
      <c r="Q35" t="b">
        <f>AND(ISNUMBER(FIND(MID("x"&amp;'Рабочий протокол'!C35,7,1),"0123456789")),ISNUMBER(FIND(MID("x"&amp;'Рабочий протокол'!C35,8,1),"0123456789")),ISNUMBER(FIND(MID("x"&amp;'Рабочий протокол'!C35,9,1),"0123456789")),ISNUMBER(FIND(MID("x"&amp;'Рабочий протокол'!C35,10,1),"0123456789")),ISNUMBER(FIND(MID("x"&amp;'Рабочий протокол'!C35,11,1),"0123456789")))</f>
        <v>1</v>
      </c>
      <c r="R35" t="b">
        <f>AND(ISNUMBER(FIND(MID("x"&amp;'Рабочий протокол'!C35,12,1),"0123456789")),ISNUMBER(FIND(MID("x"&amp;'Рабочий протокол'!C35,13,1),"0123456789")),ISNUMBER(FIND(MID("x"&amp;'Рабочий протокол'!C35,14,1),"0123456789")))</f>
        <v>1</v>
      </c>
      <c r="S35" t="str">
        <f>IF('Рабочий протокол'!C35="","НЕТ КОДА",IF(NOT(AND(LEN('Рабочий протокол'!C35&amp;"")=13,P35,Q35,R35)),"КОД: 13 ЦИФР",IF(COUNTIF('Рабочий протокол'!C$4:C$103,'Рабочий протокол'!C35)&gt;1,"ПОВТОР КОДА","")))</f>
        <v>НЕТ КОДА</v>
      </c>
      <c r="T35" t="str">
        <f t="shared" si="5"/>
        <v>ВНЕСИТЕ ВРЕМЯ</v>
      </c>
      <c r="U35" t="str">
        <f t="shared" si="6"/>
        <v>ВНЕСИТЕ ГИМНАСТИКУ</v>
      </c>
      <c r="V3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5" t="str">
        <f>IF(COUNTA('Рабочий протокол'!B35:C35,'Рабочий протокол'!F35,'Рабочий протокол'!J35)=0,"",IF(S35&lt;&gt;"",S35,IF(T35&lt;&gt;"",T35,IF(U35&lt;&gt;"",U35,V35))))</f>
        <v/>
      </c>
    </row>
    <row r="36" spans="1:23" ht="24" customHeight="1">
      <c r="A36" s="1">
        <v>33</v>
      </c>
      <c r="B36" s="1" t="str">
        <f>IF(ISERROR('Рабочий протокол'!F36),"ТЕКСТ",SUBSTITUTE(TRIM(SUBSTITUTE('Рабочий протокол'!F36&amp;"",CHAR(160)," ")),",","."))</f>
        <v/>
      </c>
      <c r="C36" s="1" t="str">
        <f>IF(ISERROR('Рабочий протокол'!J36),"ТЕКСТ",SUBSTITUTE(TRIM(SUBSTITUTE('Рабочий протокол'!J36&amp;"",CHAR(160)," ")),",","."))</f>
        <v/>
      </c>
      <c r="D36" s="3" t="str">
        <f>IF(B36="","",IF(ISNUMBER('Рабочий протокол'!F36),'Рабочий протокол'!F36,IF(AND(OR(K36="",K36="."),LEN(SUBSTITUTE(B36,".",""))&gt;0,LEN(B36)&lt;=15),VALUE(SUBSTITUTE(B36,".",""))/10^IF(ISNUMBER(FIND(".",B36)),LEN(B36)-FIND(".",B36),0),"ТЕКСТ")))</f>
        <v/>
      </c>
      <c r="E36" s="3" t="str">
        <f>IF(C36="","",IF(ISNUMBER('Рабочий протокол'!J36),'Рабочий протокол'!J36,IF(AND(OR(M36="",M36="."),LEN(SUBSTITUTE(C36,".",""))&gt;0,LEN(C36)&lt;=15),VALUE(SUBSTITUTE(C36,".",""))/10^IF(ISNUMBER(FIND(".",C36)),LEN(C36)-FIND(".",C36),0),"ТЕКСТ")))</f>
        <v/>
      </c>
      <c r="F36" s="3" t="str">
        <f t="shared" ref="F36:F67" si="7">IF(ISNUMBER(D36),IF(D36&gt;0,D36,""),"")</f>
        <v/>
      </c>
      <c r="G36" s="1"/>
      <c r="H36" s="1"/>
      <c r="I36" s="1"/>
      <c r="J36" t="str">
        <f t="shared" ref="J36:J67" si="8">SUBSTITUTE(SUBSTITUTE(SUBSTITUTE(SUBSTITUTE(SUBSTITUTE(B36,"0",""),"1",""),"2",""),"3",""),"4","")</f>
        <v/>
      </c>
      <c r="K36" t="str">
        <f t="shared" ref="K36:K67" si="9">SUBSTITUTE(SUBSTITUTE(SUBSTITUTE(SUBSTITUTE(SUBSTITUTE(J36,"5",""),"6",""),"7",""),"8",""),"9","")</f>
        <v/>
      </c>
      <c r="L36" t="str">
        <f t="shared" ref="L36:L67" si="10">SUBSTITUTE(SUBSTITUTE(SUBSTITUTE(SUBSTITUTE(SUBSTITUTE(C36,"0",""),"1",""),"2",""),"3",""),"4","")</f>
        <v/>
      </c>
      <c r="M36" t="str">
        <f t="shared" ref="M36:M67" si="11">SUBSTITUTE(SUBSTITUTE(SUBSTITUTE(SUBSTITUTE(SUBSTITUTE(L36,"5",""),"6",""),"7",""),"8",""),"9","")</f>
        <v/>
      </c>
      <c r="P36" t="b">
        <f>AND(ISNUMBER(FIND(MID("x"&amp;'Рабочий протокол'!C36,2,1),"0123456789")),ISNUMBER(FIND(MID("x"&amp;'Рабочий протокол'!C36,3,1),"0123456789")),ISNUMBER(FIND(MID("x"&amp;'Рабочий протокол'!C36,4,1),"0123456789")),ISNUMBER(FIND(MID("x"&amp;'Рабочий протокол'!C36,5,1),"0123456789")),ISNUMBER(FIND(MID("x"&amp;'Рабочий протокол'!C36,6,1),"0123456789")))</f>
        <v>1</v>
      </c>
      <c r="Q36" t="b">
        <f>AND(ISNUMBER(FIND(MID("x"&amp;'Рабочий протокол'!C36,7,1),"0123456789")),ISNUMBER(FIND(MID("x"&amp;'Рабочий протокол'!C36,8,1),"0123456789")),ISNUMBER(FIND(MID("x"&amp;'Рабочий протокол'!C36,9,1),"0123456789")),ISNUMBER(FIND(MID("x"&amp;'Рабочий протокол'!C36,10,1),"0123456789")),ISNUMBER(FIND(MID("x"&amp;'Рабочий протокол'!C36,11,1),"0123456789")))</f>
        <v>1</v>
      </c>
      <c r="R36" t="b">
        <f>AND(ISNUMBER(FIND(MID("x"&amp;'Рабочий протокол'!C36,12,1),"0123456789")),ISNUMBER(FIND(MID("x"&amp;'Рабочий протокол'!C36,13,1),"0123456789")),ISNUMBER(FIND(MID("x"&amp;'Рабочий протокол'!C36,14,1),"0123456789")))</f>
        <v>1</v>
      </c>
      <c r="S36" t="str">
        <f>IF('Рабочий протокол'!C36="","НЕТ КОДА",IF(NOT(AND(LEN('Рабочий протокол'!C36&amp;"")=13,P36,Q36,R36)),"КОД: 13 ЦИФР",IF(COUNTIF('Рабочий протокол'!C$4:C$103,'Рабочий протокол'!C36)&gt;1,"ПОВТОР КОДА","")))</f>
        <v>НЕТ КОДА</v>
      </c>
      <c r="T36" t="str">
        <f t="shared" ref="T36:T67" si="12">IF(D36="","ВНЕСИТЕ ВРЕМЯ",IF(NOT(ISNUMBER(D36)),"ВРЕМЯ: ВВЕДИТЕ ЧИСЛО",IF(OR(D36&lt;0,ROUND(D36,2)&lt;&gt;D36),"ВРЕМЯ: ≥0, ДО 2 ЗНАКОВ","")))</f>
        <v>ВНЕСИТЕ ВРЕМЯ</v>
      </c>
      <c r="U36" t="str">
        <f t="shared" ref="U36:U67" si="13">IF(E36="","ВНЕСИТЕ ГИМНАСТИКУ",IF(NOT(ISNUMBER(E36)),"ГИМНАСТИКА: ВВЕДИТЕ ЧИСЛО",IF(OR(E36&lt;0,E36&gt;10,ROUND(E36,2)&lt;&gt;E36),"ГИМНАСТИКА: 0–10, ДО 2 ЗНАКОВ","")))</f>
        <v>ВНЕСИТЕ ГИМНАСТИКУ</v>
      </c>
      <c r="V3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6" t="str">
        <f>IF(COUNTA('Рабочий протокол'!B36:C36,'Рабочий протокол'!F36,'Рабочий протокол'!J36)=0,"",IF(S36&lt;&gt;"",S36,IF(T36&lt;&gt;"",T36,IF(U36&lt;&gt;"",U36,V36))))</f>
        <v/>
      </c>
    </row>
    <row r="37" spans="1:23" ht="24" customHeight="1">
      <c r="A37" s="1">
        <v>34</v>
      </c>
      <c r="B37" s="1" t="str">
        <f>IF(ISERROR('Рабочий протокол'!F37),"ТЕКСТ",SUBSTITUTE(TRIM(SUBSTITUTE('Рабочий протокол'!F37&amp;"",CHAR(160)," ")),",","."))</f>
        <v/>
      </c>
      <c r="C37" s="1" t="str">
        <f>IF(ISERROR('Рабочий протокол'!J37),"ТЕКСТ",SUBSTITUTE(TRIM(SUBSTITUTE('Рабочий протокол'!J37&amp;"",CHAR(160)," ")),",","."))</f>
        <v/>
      </c>
      <c r="D37" s="3" t="str">
        <f>IF(B37="","",IF(ISNUMBER('Рабочий протокол'!F37),'Рабочий протокол'!F37,IF(AND(OR(K37="",K37="."),LEN(SUBSTITUTE(B37,".",""))&gt;0,LEN(B37)&lt;=15),VALUE(SUBSTITUTE(B37,".",""))/10^IF(ISNUMBER(FIND(".",B37)),LEN(B37)-FIND(".",B37),0),"ТЕКСТ")))</f>
        <v/>
      </c>
      <c r="E37" s="3" t="str">
        <f>IF(C37="","",IF(ISNUMBER('Рабочий протокол'!J37),'Рабочий протокол'!J37,IF(AND(OR(M37="",M37="."),LEN(SUBSTITUTE(C37,".",""))&gt;0,LEN(C37)&lt;=15),VALUE(SUBSTITUTE(C37,".",""))/10^IF(ISNUMBER(FIND(".",C37)),LEN(C37)-FIND(".",C37),0),"ТЕКСТ")))</f>
        <v/>
      </c>
      <c r="F37" s="3" t="str">
        <f t="shared" si="7"/>
        <v/>
      </c>
      <c r="G37" s="1"/>
      <c r="H37" s="1"/>
      <c r="I37" s="1"/>
      <c r="J37" t="str">
        <f t="shared" si="8"/>
        <v/>
      </c>
      <c r="K37" t="str">
        <f t="shared" si="9"/>
        <v/>
      </c>
      <c r="L37" t="str">
        <f t="shared" si="10"/>
        <v/>
      </c>
      <c r="M37" t="str">
        <f t="shared" si="11"/>
        <v/>
      </c>
      <c r="P37" t="b">
        <f>AND(ISNUMBER(FIND(MID("x"&amp;'Рабочий протокол'!C37,2,1),"0123456789")),ISNUMBER(FIND(MID("x"&amp;'Рабочий протокол'!C37,3,1),"0123456789")),ISNUMBER(FIND(MID("x"&amp;'Рабочий протокол'!C37,4,1),"0123456789")),ISNUMBER(FIND(MID("x"&amp;'Рабочий протокол'!C37,5,1),"0123456789")),ISNUMBER(FIND(MID("x"&amp;'Рабочий протокол'!C37,6,1),"0123456789")))</f>
        <v>1</v>
      </c>
      <c r="Q37" t="b">
        <f>AND(ISNUMBER(FIND(MID("x"&amp;'Рабочий протокол'!C37,7,1),"0123456789")),ISNUMBER(FIND(MID("x"&amp;'Рабочий протокол'!C37,8,1),"0123456789")),ISNUMBER(FIND(MID("x"&amp;'Рабочий протокол'!C37,9,1),"0123456789")),ISNUMBER(FIND(MID("x"&amp;'Рабочий протокол'!C37,10,1),"0123456789")),ISNUMBER(FIND(MID("x"&amp;'Рабочий протокол'!C37,11,1),"0123456789")))</f>
        <v>1</v>
      </c>
      <c r="R37" t="b">
        <f>AND(ISNUMBER(FIND(MID("x"&amp;'Рабочий протокол'!C37,12,1),"0123456789")),ISNUMBER(FIND(MID("x"&amp;'Рабочий протокол'!C37,13,1),"0123456789")),ISNUMBER(FIND(MID("x"&amp;'Рабочий протокол'!C37,14,1),"0123456789")))</f>
        <v>1</v>
      </c>
      <c r="S37" t="str">
        <f>IF('Рабочий протокол'!C37="","НЕТ КОДА",IF(NOT(AND(LEN('Рабочий протокол'!C37&amp;"")=13,P37,Q37,R37)),"КОД: 13 ЦИФР",IF(COUNTIF('Рабочий протокол'!C$4:C$103,'Рабочий протокол'!C37)&gt;1,"ПОВТОР КОДА","")))</f>
        <v>НЕТ КОДА</v>
      </c>
      <c r="T37" t="str">
        <f t="shared" si="12"/>
        <v>ВНЕСИТЕ ВРЕМЯ</v>
      </c>
      <c r="U37" t="str">
        <f t="shared" si="13"/>
        <v>ВНЕСИТЕ ГИМНАСТИКУ</v>
      </c>
      <c r="V3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7" t="str">
        <f>IF(COUNTA('Рабочий протокол'!B37:C37,'Рабочий протокол'!F37,'Рабочий протокол'!J37)=0,"",IF(S37&lt;&gt;"",S37,IF(T37&lt;&gt;"",T37,IF(U37&lt;&gt;"",U37,V37))))</f>
        <v/>
      </c>
    </row>
    <row r="38" spans="1:23" ht="24" customHeight="1">
      <c r="A38" s="1">
        <v>35</v>
      </c>
      <c r="B38" s="1" t="str">
        <f>IF(ISERROR('Рабочий протокол'!F38),"ТЕКСТ",SUBSTITUTE(TRIM(SUBSTITUTE('Рабочий протокол'!F38&amp;"",CHAR(160)," ")),",","."))</f>
        <v/>
      </c>
      <c r="C38" s="1" t="str">
        <f>IF(ISERROR('Рабочий протокол'!J38),"ТЕКСТ",SUBSTITUTE(TRIM(SUBSTITUTE('Рабочий протокол'!J38&amp;"",CHAR(160)," ")),",","."))</f>
        <v/>
      </c>
      <c r="D38" s="3" t="str">
        <f>IF(B38="","",IF(ISNUMBER('Рабочий протокол'!F38),'Рабочий протокол'!F38,IF(AND(OR(K38="",K38="."),LEN(SUBSTITUTE(B38,".",""))&gt;0,LEN(B38)&lt;=15),VALUE(SUBSTITUTE(B38,".",""))/10^IF(ISNUMBER(FIND(".",B38)),LEN(B38)-FIND(".",B38),0),"ТЕКСТ")))</f>
        <v/>
      </c>
      <c r="E38" s="3" t="str">
        <f>IF(C38="","",IF(ISNUMBER('Рабочий протокол'!J38),'Рабочий протокол'!J38,IF(AND(OR(M38="",M38="."),LEN(SUBSTITUTE(C38,".",""))&gt;0,LEN(C38)&lt;=15),VALUE(SUBSTITUTE(C38,".",""))/10^IF(ISNUMBER(FIND(".",C38)),LEN(C38)-FIND(".",C38),0),"ТЕКСТ")))</f>
        <v/>
      </c>
      <c r="F38" s="3" t="str">
        <f t="shared" si="7"/>
        <v/>
      </c>
      <c r="G38" s="1"/>
      <c r="H38" s="1"/>
      <c r="I38" s="1"/>
      <c r="J38" t="str">
        <f t="shared" si="8"/>
        <v/>
      </c>
      <c r="K38" t="str">
        <f t="shared" si="9"/>
        <v/>
      </c>
      <c r="L38" t="str">
        <f t="shared" si="10"/>
        <v/>
      </c>
      <c r="M38" t="str">
        <f t="shared" si="11"/>
        <v/>
      </c>
      <c r="P38" t="b">
        <f>AND(ISNUMBER(FIND(MID("x"&amp;'Рабочий протокол'!C38,2,1),"0123456789")),ISNUMBER(FIND(MID("x"&amp;'Рабочий протокол'!C38,3,1),"0123456789")),ISNUMBER(FIND(MID("x"&amp;'Рабочий протокол'!C38,4,1),"0123456789")),ISNUMBER(FIND(MID("x"&amp;'Рабочий протокол'!C38,5,1),"0123456789")),ISNUMBER(FIND(MID("x"&amp;'Рабочий протокол'!C38,6,1),"0123456789")))</f>
        <v>1</v>
      </c>
      <c r="Q38" t="b">
        <f>AND(ISNUMBER(FIND(MID("x"&amp;'Рабочий протокол'!C38,7,1),"0123456789")),ISNUMBER(FIND(MID("x"&amp;'Рабочий протокол'!C38,8,1),"0123456789")),ISNUMBER(FIND(MID("x"&amp;'Рабочий протокол'!C38,9,1),"0123456789")),ISNUMBER(FIND(MID("x"&amp;'Рабочий протокол'!C38,10,1),"0123456789")),ISNUMBER(FIND(MID("x"&amp;'Рабочий протокол'!C38,11,1),"0123456789")))</f>
        <v>1</v>
      </c>
      <c r="R38" t="b">
        <f>AND(ISNUMBER(FIND(MID("x"&amp;'Рабочий протокол'!C38,12,1),"0123456789")),ISNUMBER(FIND(MID("x"&amp;'Рабочий протокол'!C38,13,1),"0123456789")),ISNUMBER(FIND(MID("x"&amp;'Рабочий протокол'!C38,14,1),"0123456789")))</f>
        <v>1</v>
      </c>
      <c r="S38" t="str">
        <f>IF('Рабочий протокол'!C38="","НЕТ КОДА",IF(NOT(AND(LEN('Рабочий протокол'!C38&amp;"")=13,P38,Q38,R38)),"КОД: 13 ЦИФР",IF(COUNTIF('Рабочий протокол'!C$4:C$103,'Рабочий протокол'!C38)&gt;1,"ПОВТОР КОДА","")))</f>
        <v>НЕТ КОДА</v>
      </c>
      <c r="T38" t="str">
        <f t="shared" si="12"/>
        <v>ВНЕСИТЕ ВРЕМЯ</v>
      </c>
      <c r="U38" t="str">
        <f t="shared" si="13"/>
        <v>ВНЕСИТЕ ГИМНАСТИКУ</v>
      </c>
      <c r="V3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8" t="str">
        <f>IF(COUNTA('Рабочий протокол'!B38:C38,'Рабочий протокол'!F38,'Рабочий протокол'!J38)=0,"",IF(S38&lt;&gt;"",S38,IF(T38&lt;&gt;"",T38,IF(U38&lt;&gt;"",U38,V38))))</f>
        <v/>
      </c>
    </row>
    <row r="39" spans="1:23" ht="24" customHeight="1">
      <c r="A39" s="1">
        <v>36</v>
      </c>
      <c r="B39" s="1" t="str">
        <f>IF(ISERROR('Рабочий протокол'!F39),"ТЕКСТ",SUBSTITUTE(TRIM(SUBSTITUTE('Рабочий протокол'!F39&amp;"",CHAR(160)," ")),",","."))</f>
        <v/>
      </c>
      <c r="C39" s="1" t="str">
        <f>IF(ISERROR('Рабочий протокол'!J39),"ТЕКСТ",SUBSTITUTE(TRIM(SUBSTITUTE('Рабочий протокол'!J39&amp;"",CHAR(160)," ")),",","."))</f>
        <v/>
      </c>
      <c r="D39" s="3" t="str">
        <f>IF(B39="","",IF(ISNUMBER('Рабочий протокол'!F39),'Рабочий протокол'!F39,IF(AND(OR(K39="",K39="."),LEN(SUBSTITUTE(B39,".",""))&gt;0,LEN(B39)&lt;=15),VALUE(SUBSTITUTE(B39,".",""))/10^IF(ISNUMBER(FIND(".",B39)),LEN(B39)-FIND(".",B39),0),"ТЕКСТ")))</f>
        <v/>
      </c>
      <c r="E39" s="3" t="str">
        <f>IF(C39="","",IF(ISNUMBER('Рабочий протокол'!J39),'Рабочий протокол'!J39,IF(AND(OR(M39="",M39="."),LEN(SUBSTITUTE(C39,".",""))&gt;0,LEN(C39)&lt;=15),VALUE(SUBSTITUTE(C39,".",""))/10^IF(ISNUMBER(FIND(".",C39)),LEN(C39)-FIND(".",C39),0),"ТЕКСТ")))</f>
        <v/>
      </c>
      <c r="F39" s="3" t="str">
        <f t="shared" si="7"/>
        <v/>
      </c>
      <c r="G39" s="1"/>
      <c r="H39" s="1"/>
      <c r="I39" s="1"/>
      <c r="J39" t="str">
        <f t="shared" si="8"/>
        <v/>
      </c>
      <c r="K39" t="str">
        <f t="shared" si="9"/>
        <v/>
      </c>
      <c r="L39" t="str">
        <f t="shared" si="10"/>
        <v/>
      </c>
      <c r="M39" t="str">
        <f t="shared" si="11"/>
        <v/>
      </c>
      <c r="P39" t="b">
        <f>AND(ISNUMBER(FIND(MID("x"&amp;'Рабочий протокол'!C39,2,1),"0123456789")),ISNUMBER(FIND(MID("x"&amp;'Рабочий протокол'!C39,3,1),"0123456789")),ISNUMBER(FIND(MID("x"&amp;'Рабочий протокол'!C39,4,1),"0123456789")),ISNUMBER(FIND(MID("x"&amp;'Рабочий протокол'!C39,5,1),"0123456789")),ISNUMBER(FIND(MID("x"&amp;'Рабочий протокол'!C39,6,1),"0123456789")))</f>
        <v>1</v>
      </c>
      <c r="Q39" t="b">
        <f>AND(ISNUMBER(FIND(MID("x"&amp;'Рабочий протокол'!C39,7,1),"0123456789")),ISNUMBER(FIND(MID("x"&amp;'Рабочий протокол'!C39,8,1),"0123456789")),ISNUMBER(FIND(MID("x"&amp;'Рабочий протокол'!C39,9,1),"0123456789")),ISNUMBER(FIND(MID("x"&amp;'Рабочий протокол'!C39,10,1),"0123456789")),ISNUMBER(FIND(MID("x"&amp;'Рабочий протокол'!C39,11,1),"0123456789")))</f>
        <v>1</v>
      </c>
      <c r="R39" t="b">
        <f>AND(ISNUMBER(FIND(MID("x"&amp;'Рабочий протокол'!C39,12,1),"0123456789")),ISNUMBER(FIND(MID("x"&amp;'Рабочий протокол'!C39,13,1),"0123456789")),ISNUMBER(FIND(MID("x"&amp;'Рабочий протокол'!C39,14,1),"0123456789")))</f>
        <v>1</v>
      </c>
      <c r="S39" t="str">
        <f>IF('Рабочий протокол'!C39="","НЕТ КОДА",IF(NOT(AND(LEN('Рабочий протокол'!C39&amp;"")=13,P39,Q39,R39)),"КОД: 13 ЦИФР",IF(COUNTIF('Рабочий протокол'!C$4:C$103,'Рабочий протокол'!C39)&gt;1,"ПОВТОР КОДА","")))</f>
        <v>НЕТ КОДА</v>
      </c>
      <c r="T39" t="str">
        <f t="shared" si="12"/>
        <v>ВНЕСИТЕ ВРЕМЯ</v>
      </c>
      <c r="U39" t="str">
        <f t="shared" si="13"/>
        <v>ВНЕСИТЕ ГИМНАСТИКУ</v>
      </c>
      <c r="V3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9" t="str">
        <f>IF(COUNTA('Рабочий протокол'!B39:C39,'Рабочий протокол'!F39,'Рабочий протокол'!J39)=0,"",IF(S39&lt;&gt;"",S39,IF(T39&lt;&gt;"",T39,IF(U39&lt;&gt;"",U39,V39))))</f>
        <v/>
      </c>
    </row>
    <row r="40" spans="1:23" ht="24" customHeight="1">
      <c r="A40" s="1">
        <v>37</v>
      </c>
      <c r="B40" s="1" t="str">
        <f>IF(ISERROR('Рабочий протокол'!F40),"ТЕКСТ",SUBSTITUTE(TRIM(SUBSTITUTE('Рабочий протокол'!F40&amp;"",CHAR(160)," ")),",","."))</f>
        <v/>
      </c>
      <c r="C40" s="1" t="str">
        <f>IF(ISERROR('Рабочий протокол'!J40),"ТЕКСТ",SUBSTITUTE(TRIM(SUBSTITUTE('Рабочий протокол'!J40&amp;"",CHAR(160)," ")),",","."))</f>
        <v/>
      </c>
      <c r="D40" s="3" t="str">
        <f>IF(B40="","",IF(ISNUMBER('Рабочий протокол'!F40),'Рабочий протокол'!F40,IF(AND(OR(K40="",K40="."),LEN(SUBSTITUTE(B40,".",""))&gt;0,LEN(B40)&lt;=15),VALUE(SUBSTITUTE(B40,".",""))/10^IF(ISNUMBER(FIND(".",B40)),LEN(B40)-FIND(".",B40),0),"ТЕКСТ")))</f>
        <v/>
      </c>
      <c r="E40" s="3" t="str">
        <f>IF(C40="","",IF(ISNUMBER('Рабочий протокол'!J40),'Рабочий протокол'!J40,IF(AND(OR(M40="",M40="."),LEN(SUBSTITUTE(C40,".",""))&gt;0,LEN(C40)&lt;=15),VALUE(SUBSTITUTE(C40,".",""))/10^IF(ISNUMBER(FIND(".",C40)),LEN(C40)-FIND(".",C40),0),"ТЕКСТ")))</f>
        <v/>
      </c>
      <c r="F40" s="3" t="str">
        <f t="shared" si="7"/>
        <v/>
      </c>
      <c r="G40" s="1"/>
      <c r="H40" s="1"/>
      <c r="I40" s="1"/>
      <c r="J40" t="str">
        <f t="shared" si="8"/>
        <v/>
      </c>
      <c r="K40" t="str">
        <f t="shared" si="9"/>
        <v/>
      </c>
      <c r="L40" t="str">
        <f t="shared" si="10"/>
        <v/>
      </c>
      <c r="M40" t="str">
        <f t="shared" si="11"/>
        <v/>
      </c>
      <c r="P40" t="b">
        <f>AND(ISNUMBER(FIND(MID("x"&amp;'Рабочий протокол'!C40,2,1),"0123456789")),ISNUMBER(FIND(MID("x"&amp;'Рабочий протокол'!C40,3,1),"0123456789")),ISNUMBER(FIND(MID("x"&amp;'Рабочий протокол'!C40,4,1),"0123456789")),ISNUMBER(FIND(MID("x"&amp;'Рабочий протокол'!C40,5,1),"0123456789")),ISNUMBER(FIND(MID("x"&amp;'Рабочий протокол'!C40,6,1),"0123456789")))</f>
        <v>1</v>
      </c>
      <c r="Q40" t="b">
        <f>AND(ISNUMBER(FIND(MID("x"&amp;'Рабочий протокол'!C40,7,1),"0123456789")),ISNUMBER(FIND(MID("x"&amp;'Рабочий протокол'!C40,8,1),"0123456789")),ISNUMBER(FIND(MID("x"&amp;'Рабочий протокол'!C40,9,1),"0123456789")),ISNUMBER(FIND(MID("x"&amp;'Рабочий протокол'!C40,10,1),"0123456789")),ISNUMBER(FIND(MID("x"&amp;'Рабочий протокол'!C40,11,1),"0123456789")))</f>
        <v>1</v>
      </c>
      <c r="R40" t="b">
        <f>AND(ISNUMBER(FIND(MID("x"&amp;'Рабочий протокол'!C40,12,1),"0123456789")),ISNUMBER(FIND(MID("x"&amp;'Рабочий протокол'!C40,13,1),"0123456789")),ISNUMBER(FIND(MID("x"&amp;'Рабочий протокол'!C40,14,1),"0123456789")))</f>
        <v>1</v>
      </c>
      <c r="S40" t="str">
        <f>IF('Рабочий протокол'!C40="","НЕТ КОДА",IF(NOT(AND(LEN('Рабочий протокол'!C40&amp;"")=13,P40,Q40,R40)),"КОД: 13 ЦИФР",IF(COUNTIF('Рабочий протокол'!C$4:C$103,'Рабочий протокол'!C40)&gt;1,"ПОВТОР КОДА","")))</f>
        <v>НЕТ КОДА</v>
      </c>
      <c r="T40" t="str">
        <f t="shared" si="12"/>
        <v>ВНЕСИТЕ ВРЕМЯ</v>
      </c>
      <c r="U40" t="str">
        <f t="shared" si="13"/>
        <v>ВНЕСИТЕ ГИМНАСТИКУ</v>
      </c>
      <c r="V4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0" t="str">
        <f>IF(COUNTA('Рабочий протокол'!B40:C40,'Рабочий протокол'!F40,'Рабочий протокол'!J40)=0,"",IF(S40&lt;&gt;"",S40,IF(T40&lt;&gt;"",T40,IF(U40&lt;&gt;"",U40,V40))))</f>
        <v/>
      </c>
    </row>
    <row r="41" spans="1:23" ht="24" customHeight="1">
      <c r="A41" s="1">
        <v>38</v>
      </c>
      <c r="B41" s="1" t="str">
        <f>IF(ISERROR('Рабочий протокол'!F41),"ТЕКСТ",SUBSTITUTE(TRIM(SUBSTITUTE('Рабочий протокол'!F41&amp;"",CHAR(160)," ")),",","."))</f>
        <v/>
      </c>
      <c r="C41" s="1" t="str">
        <f>IF(ISERROR('Рабочий протокол'!J41),"ТЕКСТ",SUBSTITUTE(TRIM(SUBSTITUTE('Рабочий протокол'!J41&amp;"",CHAR(160)," ")),",","."))</f>
        <v/>
      </c>
      <c r="D41" s="3" t="str">
        <f>IF(B41="","",IF(ISNUMBER('Рабочий протокол'!F41),'Рабочий протокол'!F41,IF(AND(OR(K41="",K41="."),LEN(SUBSTITUTE(B41,".",""))&gt;0,LEN(B41)&lt;=15),VALUE(SUBSTITUTE(B41,".",""))/10^IF(ISNUMBER(FIND(".",B41)),LEN(B41)-FIND(".",B41),0),"ТЕКСТ")))</f>
        <v/>
      </c>
      <c r="E41" s="3" t="str">
        <f>IF(C41="","",IF(ISNUMBER('Рабочий протокол'!J41),'Рабочий протокол'!J41,IF(AND(OR(M41="",M41="."),LEN(SUBSTITUTE(C41,".",""))&gt;0,LEN(C41)&lt;=15),VALUE(SUBSTITUTE(C41,".",""))/10^IF(ISNUMBER(FIND(".",C41)),LEN(C41)-FIND(".",C41),0),"ТЕКСТ")))</f>
        <v/>
      </c>
      <c r="F41" s="3" t="str">
        <f t="shared" si="7"/>
        <v/>
      </c>
      <c r="G41" s="1"/>
      <c r="H41" s="1"/>
      <c r="I41" s="1"/>
      <c r="J41" t="str">
        <f t="shared" si="8"/>
        <v/>
      </c>
      <c r="K41" t="str">
        <f t="shared" si="9"/>
        <v/>
      </c>
      <c r="L41" t="str">
        <f t="shared" si="10"/>
        <v/>
      </c>
      <c r="M41" t="str">
        <f t="shared" si="11"/>
        <v/>
      </c>
      <c r="P41" t="b">
        <f>AND(ISNUMBER(FIND(MID("x"&amp;'Рабочий протокол'!C41,2,1),"0123456789")),ISNUMBER(FIND(MID("x"&amp;'Рабочий протокол'!C41,3,1),"0123456789")),ISNUMBER(FIND(MID("x"&amp;'Рабочий протокол'!C41,4,1),"0123456789")),ISNUMBER(FIND(MID("x"&amp;'Рабочий протокол'!C41,5,1),"0123456789")),ISNUMBER(FIND(MID("x"&amp;'Рабочий протокол'!C41,6,1),"0123456789")))</f>
        <v>1</v>
      </c>
      <c r="Q41" t="b">
        <f>AND(ISNUMBER(FIND(MID("x"&amp;'Рабочий протокол'!C41,7,1),"0123456789")),ISNUMBER(FIND(MID("x"&amp;'Рабочий протокол'!C41,8,1),"0123456789")),ISNUMBER(FIND(MID("x"&amp;'Рабочий протокол'!C41,9,1),"0123456789")),ISNUMBER(FIND(MID("x"&amp;'Рабочий протокол'!C41,10,1),"0123456789")),ISNUMBER(FIND(MID("x"&amp;'Рабочий протокол'!C41,11,1),"0123456789")))</f>
        <v>1</v>
      </c>
      <c r="R41" t="b">
        <f>AND(ISNUMBER(FIND(MID("x"&amp;'Рабочий протокол'!C41,12,1),"0123456789")),ISNUMBER(FIND(MID("x"&amp;'Рабочий протокол'!C41,13,1),"0123456789")),ISNUMBER(FIND(MID("x"&amp;'Рабочий протокол'!C41,14,1),"0123456789")))</f>
        <v>1</v>
      </c>
      <c r="S41" t="str">
        <f>IF('Рабочий протокол'!C41="","НЕТ КОДА",IF(NOT(AND(LEN('Рабочий протокол'!C41&amp;"")=13,P41,Q41,R41)),"КОД: 13 ЦИФР",IF(COUNTIF('Рабочий протокол'!C$4:C$103,'Рабочий протокол'!C41)&gt;1,"ПОВТОР КОДА","")))</f>
        <v>НЕТ КОДА</v>
      </c>
      <c r="T41" t="str">
        <f t="shared" si="12"/>
        <v>ВНЕСИТЕ ВРЕМЯ</v>
      </c>
      <c r="U41" t="str">
        <f t="shared" si="13"/>
        <v>ВНЕСИТЕ ГИМНАСТИКУ</v>
      </c>
      <c r="V4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1" t="str">
        <f>IF(COUNTA('Рабочий протокол'!B41:C41,'Рабочий протокол'!F41,'Рабочий протокол'!J41)=0,"",IF(S41&lt;&gt;"",S41,IF(T41&lt;&gt;"",T41,IF(U41&lt;&gt;"",U41,V41))))</f>
        <v/>
      </c>
    </row>
    <row r="42" spans="1:23" ht="24" customHeight="1">
      <c r="A42" s="1">
        <v>39</v>
      </c>
      <c r="B42" s="1" t="str">
        <f>IF(ISERROR('Рабочий протокол'!F42),"ТЕКСТ",SUBSTITUTE(TRIM(SUBSTITUTE('Рабочий протокол'!F42&amp;"",CHAR(160)," ")),",","."))</f>
        <v/>
      </c>
      <c r="C42" s="1" t="str">
        <f>IF(ISERROR('Рабочий протокол'!J42),"ТЕКСТ",SUBSTITUTE(TRIM(SUBSTITUTE('Рабочий протокол'!J42&amp;"",CHAR(160)," ")),",","."))</f>
        <v/>
      </c>
      <c r="D42" s="3" t="str">
        <f>IF(B42="","",IF(ISNUMBER('Рабочий протокол'!F42),'Рабочий протокол'!F42,IF(AND(OR(K42="",K42="."),LEN(SUBSTITUTE(B42,".",""))&gt;0,LEN(B42)&lt;=15),VALUE(SUBSTITUTE(B42,".",""))/10^IF(ISNUMBER(FIND(".",B42)),LEN(B42)-FIND(".",B42),0),"ТЕКСТ")))</f>
        <v/>
      </c>
      <c r="E42" s="3" t="str">
        <f>IF(C42="","",IF(ISNUMBER('Рабочий протокол'!J42),'Рабочий протокол'!J42,IF(AND(OR(M42="",M42="."),LEN(SUBSTITUTE(C42,".",""))&gt;0,LEN(C42)&lt;=15),VALUE(SUBSTITUTE(C42,".",""))/10^IF(ISNUMBER(FIND(".",C42)),LEN(C42)-FIND(".",C42),0),"ТЕКСТ")))</f>
        <v/>
      </c>
      <c r="F42" s="3" t="str">
        <f t="shared" si="7"/>
        <v/>
      </c>
      <c r="G42" s="1"/>
      <c r="H42" s="1"/>
      <c r="I42" s="1"/>
      <c r="J42" t="str">
        <f t="shared" si="8"/>
        <v/>
      </c>
      <c r="K42" t="str">
        <f t="shared" si="9"/>
        <v/>
      </c>
      <c r="L42" t="str">
        <f t="shared" si="10"/>
        <v/>
      </c>
      <c r="M42" t="str">
        <f t="shared" si="11"/>
        <v/>
      </c>
      <c r="P42" t="b">
        <f>AND(ISNUMBER(FIND(MID("x"&amp;'Рабочий протокол'!C42,2,1),"0123456789")),ISNUMBER(FIND(MID("x"&amp;'Рабочий протокол'!C42,3,1),"0123456789")),ISNUMBER(FIND(MID("x"&amp;'Рабочий протокол'!C42,4,1),"0123456789")),ISNUMBER(FIND(MID("x"&amp;'Рабочий протокол'!C42,5,1),"0123456789")),ISNUMBER(FIND(MID("x"&amp;'Рабочий протокол'!C42,6,1),"0123456789")))</f>
        <v>1</v>
      </c>
      <c r="Q42" t="b">
        <f>AND(ISNUMBER(FIND(MID("x"&amp;'Рабочий протокол'!C42,7,1),"0123456789")),ISNUMBER(FIND(MID("x"&amp;'Рабочий протокол'!C42,8,1),"0123456789")),ISNUMBER(FIND(MID("x"&amp;'Рабочий протокол'!C42,9,1),"0123456789")),ISNUMBER(FIND(MID("x"&amp;'Рабочий протокол'!C42,10,1),"0123456789")),ISNUMBER(FIND(MID("x"&amp;'Рабочий протокол'!C42,11,1),"0123456789")))</f>
        <v>1</v>
      </c>
      <c r="R42" t="b">
        <f>AND(ISNUMBER(FIND(MID("x"&amp;'Рабочий протокол'!C42,12,1),"0123456789")),ISNUMBER(FIND(MID("x"&amp;'Рабочий протокол'!C42,13,1),"0123456789")),ISNUMBER(FIND(MID("x"&amp;'Рабочий протокол'!C42,14,1),"0123456789")))</f>
        <v>1</v>
      </c>
      <c r="S42" t="str">
        <f>IF('Рабочий протокол'!C42="","НЕТ КОДА",IF(NOT(AND(LEN('Рабочий протокол'!C42&amp;"")=13,P42,Q42,R42)),"КОД: 13 ЦИФР",IF(COUNTIF('Рабочий протокол'!C$4:C$103,'Рабочий протокол'!C42)&gt;1,"ПОВТОР КОДА","")))</f>
        <v>НЕТ КОДА</v>
      </c>
      <c r="T42" t="str">
        <f t="shared" si="12"/>
        <v>ВНЕСИТЕ ВРЕМЯ</v>
      </c>
      <c r="U42" t="str">
        <f t="shared" si="13"/>
        <v>ВНЕСИТЕ ГИМНАСТИКУ</v>
      </c>
      <c r="V4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2" t="str">
        <f>IF(COUNTA('Рабочий протокол'!B42:C42,'Рабочий протокол'!F42,'Рабочий протокол'!J42)=0,"",IF(S42&lt;&gt;"",S42,IF(T42&lt;&gt;"",T42,IF(U42&lt;&gt;"",U42,V42))))</f>
        <v/>
      </c>
    </row>
    <row r="43" spans="1:23" ht="24" customHeight="1">
      <c r="A43" s="1">
        <v>40</v>
      </c>
      <c r="B43" s="1" t="str">
        <f>IF(ISERROR('Рабочий протокол'!F43),"ТЕКСТ",SUBSTITUTE(TRIM(SUBSTITUTE('Рабочий протокол'!F43&amp;"",CHAR(160)," ")),",","."))</f>
        <v/>
      </c>
      <c r="C43" s="1" t="str">
        <f>IF(ISERROR('Рабочий протокол'!J43),"ТЕКСТ",SUBSTITUTE(TRIM(SUBSTITUTE('Рабочий протокол'!J43&amp;"",CHAR(160)," ")),",","."))</f>
        <v/>
      </c>
      <c r="D43" s="3" t="str">
        <f>IF(B43="","",IF(ISNUMBER('Рабочий протокол'!F43),'Рабочий протокол'!F43,IF(AND(OR(K43="",K43="."),LEN(SUBSTITUTE(B43,".",""))&gt;0,LEN(B43)&lt;=15),VALUE(SUBSTITUTE(B43,".",""))/10^IF(ISNUMBER(FIND(".",B43)),LEN(B43)-FIND(".",B43),0),"ТЕКСТ")))</f>
        <v/>
      </c>
      <c r="E43" s="3" t="str">
        <f>IF(C43="","",IF(ISNUMBER('Рабочий протокол'!J43),'Рабочий протокол'!J43,IF(AND(OR(M43="",M43="."),LEN(SUBSTITUTE(C43,".",""))&gt;0,LEN(C43)&lt;=15),VALUE(SUBSTITUTE(C43,".",""))/10^IF(ISNUMBER(FIND(".",C43)),LEN(C43)-FIND(".",C43),0),"ТЕКСТ")))</f>
        <v/>
      </c>
      <c r="F43" s="3" t="str">
        <f t="shared" si="7"/>
        <v/>
      </c>
      <c r="G43" s="1"/>
      <c r="H43" s="1"/>
      <c r="I43" s="1"/>
      <c r="J43" t="str">
        <f t="shared" si="8"/>
        <v/>
      </c>
      <c r="K43" t="str">
        <f t="shared" si="9"/>
        <v/>
      </c>
      <c r="L43" t="str">
        <f t="shared" si="10"/>
        <v/>
      </c>
      <c r="M43" t="str">
        <f t="shared" si="11"/>
        <v/>
      </c>
      <c r="P43" t="b">
        <f>AND(ISNUMBER(FIND(MID("x"&amp;'Рабочий протокол'!C43,2,1),"0123456789")),ISNUMBER(FIND(MID("x"&amp;'Рабочий протокол'!C43,3,1),"0123456789")),ISNUMBER(FIND(MID("x"&amp;'Рабочий протокол'!C43,4,1),"0123456789")),ISNUMBER(FIND(MID("x"&amp;'Рабочий протокол'!C43,5,1),"0123456789")),ISNUMBER(FIND(MID("x"&amp;'Рабочий протокол'!C43,6,1),"0123456789")))</f>
        <v>1</v>
      </c>
      <c r="Q43" t="b">
        <f>AND(ISNUMBER(FIND(MID("x"&amp;'Рабочий протокол'!C43,7,1),"0123456789")),ISNUMBER(FIND(MID("x"&amp;'Рабочий протокол'!C43,8,1),"0123456789")),ISNUMBER(FIND(MID("x"&amp;'Рабочий протокол'!C43,9,1),"0123456789")),ISNUMBER(FIND(MID("x"&amp;'Рабочий протокол'!C43,10,1),"0123456789")),ISNUMBER(FIND(MID("x"&amp;'Рабочий протокол'!C43,11,1),"0123456789")))</f>
        <v>1</v>
      </c>
      <c r="R43" t="b">
        <f>AND(ISNUMBER(FIND(MID("x"&amp;'Рабочий протокол'!C43,12,1),"0123456789")),ISNUMBER(FIND(MID("x"&amp;'Рабочий протокол'!C43,13,1),"0123456789")),ISNUMBER(FIND(MID("x"&amp;'Рабочий протокол'!C43,14,1),"0123456789")))</f>
        <v>1</v>
      </c>
      <c r="S43" t="str">
        <f>IF('Рабочий протокол'!C43="","НЕТ КОДА",IF(NOT(AND(LEN('Рабочий протокол'!C43&amp;"")=13,P43,Q43,R43)),"КОД: 13 ЦИФР",IF(COUNTIF('Рабочий протокол'!C$4:C$103,'Рабочий протокол'!C43)&gt;1,"ПОВТОР КОДА","")))</f>
        <v>НЕТ КОДА</v>
      </c>
      <c r="T43" t="str">
        <f t="shared" si="12"/>
        <v>ВНЕСИТЕ ВРЕМЯ</v>
      </c>
      <c r="U43" t="str">
        <f t="shared" si="13"/>
        <v>ВНЕСИТЕ ГИМНАСТИКУ</v>
      </c>
      <c r="V4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3" t="str">
        <f>IF(COUNTA('Рабочий протокол'!B43:C43,'Рабочий протокол'!F43,'Рабочий протокол'!J43)=0,"",IF(S43&lt;&gt;"",S43,IF(T43&lt;&gt;"",T43,IF(U43&lt;&gt;"",U43,V43))))</f>
        <v/>
      </c>
    </row>
    <row r="44" spans="1:23" ht="24" customHeight="1">
      <c r="A44" s="1">
        <v>41</v>
      </c>
      <c r="B44" s="1" t="str">
        <f>IF(ISERROR('Рабочий протокол'!F44),"ТЕКСТ",SUBSTITUTE(TRIM(SUBSTITUTE('Рабочий протокол'!F44&amp;"",CHAR(160)," ")),",","."))</f>
        <v/>
      </c>
      <c r="C44" s="1" t="str">
        <f>IF(ISERROR('Рабочий протокол'!J44),"ТЕКСТ",SUBSTITUTE(TRIM(SUBSTITUTE('Рабочий протокол'!J44&amp;"",CHAR(160)," ")),",","."))</f>
        <v/>
      </c>
      <c r="D44" s="3" t="str">
        <f>IF(B44="","",IF(ISNUMBER('Рабочий протокол'!F44),'Рабочий протокол'!F44,IF(AND(OR(K44="",K44="."),LEN(SUBSTITUTE(B44,".",""))&gt;0,LEN(B44)&lt;=15),VALUE(SUBSTITUTE(B44,".",""))/10^IF(ISNUMBER(FIND(".",B44)),LEN(B44)-FIND(".",B44),0),"ТЕКСТ")))</f>
        <v/>
      </c>
      <c r="E44" s="3" t="str">
        <f>IF(C44="","",IF(ISNUMBER('Рабочий протокол'!J44),'Рабочий протокол'!J44,IF(AND(OR(M44="",M44="."),LEN(SUBSTITUTE(C44,".",""))&gt;0,LEN(C44)&lt;=15),VALUE(SUBSTITUTE(C44,".",""))/10^IF(ISNUMBER(FIND(".",C44)),LEN(C44)-FIND(".",C44),0),"ТЕКСТ")))</f>
        <v/>
      </c>
      <c r="F44" s="3" t="str">
        <f t="shared" si="7"/>
        <v/>
      </c>
      <c r="G44" s="1"/>
      <c r="H44" s="1"/>
      <c r="I44" s="1"/>
      <c r="J44" t="str">
        <f t="shared" si="8"/>
        <v/>
      </c>
      <c r="K44" t="str">
        <f t="shared" si="9"/>
        <v/>
      </c>
      <c r="L44" t="str">
        <f t="shared" si="10"/>
        <v/>
      </c>
      <c r="M44" t="str">
        <f t="shared" si="11"/>
        <v/>
      </c>
      <c r="P44" t="b">
        <f>AND(ISNUMBER(FIND(MID("x"&amp;'Рабочий протокол'!C44,2,1),"0123456789")),ISNUMBER(FIND(MID("x"&amp;'Рабочий протокол'!C44,3,1),"0123456789")),ISNUMBER(FIND(MID("x"&amp;'Рабочий протокол'!C44,4,1),"0123456789")),ISNUMBER(FIND(MID("x"&amp;'Рабочий протокол'!C44,5,1),"0123456789")),ISNUMBER(FIND(MID("x"&amp;'Рабочий протокол'!C44,6,1),"0123456789")))</f>
        <v>1</v>
      </c>
      <c r="Q44" t="b">
        <f>AND(ISNUMBER(FIND(MID("x"&amp;'Рабочий протокол'!C44,7,1),"0123456789")),ISNUMBER(FIND(MID("x"&amp;'Рабочий протокол'!C44,8,1),"0123456789")),ISNUMBER(FIND(MID("x"&amp;'Рабочий протокол'!C44,9,1),"0123456789")),ISNUMBER(FIND(MID("x"&amp;'Рабочий протокол'!C44,10,1),"0123456789")),ISNUMBER(FIND(MID("x"&amp;'Рабочий протокол'!C44,11,1),"0123456789")))</f>
        <v>1</v>
      </c>
      <c r="R44" t="b">
        <f>AND(ISNUMBER(FIND(MID("x"&amp;'Рабочий протокол'!C44,12,1),"0123456789")),ISNUMBER(FIND(MID("x"&amp;'Рабочий протокол'!C44,13,1),"0123456789")),ISNUMBER(FIND(MID("x"&amp;'Рабочий протокол'!C44,14,1),"0123456789")))</f>
        <v>1</v>
      </c>
      <c r="S44" t="str">
        <f>IF('Рабочий протокол'!C44="","НЕТ КОДА",IF(NOT(AND(LEN('Рабочий протокол'!C44&amp;"")=13,P44,Q44,R44)),"КОД: 13 ЦИФР",IF(COUNTIF('Рабочий протокол'!C$4:C$103,'Рабочий протокол'!C44)&gt;1,"ПОВТОР КОДА","")))</f>
        <v>НЕТ КОДА</v>
      </c>
      <c r="T44" t="str">
        <f t="shared" si="12"/>
        <v>ВНЕСИТЕ ВРЕМЯ</v>
      </c>
      <c r="U44" t="str">
        <f t="shared" si="13"/>
        <v>ВНЕСИТЕ ГИМНАСТИКУ</v>
      </c>
      <c r="V4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4" t="str">
        <f>IF(COUNTA('Рабочий протокол'!B44:C44,'Рабочий протокол'!F44,'Рабочий протокол'!J44)=0,"",IF(S44&lt;&gt;"",S44,IF(T44&lt;&gt;"",T44,IF(U44&lt;&gt;"",U44,V44))))</f>
        <v/>
      </c>
    </row>
    <row r="45" spans="1:23" ht="24" customHeight="1">
      <c r="A45" s="1">
        <v>42</v>
      </c>
      <c r="B45" s="1" t="str">
        <f>IF(ISERROR('Рабочий протокол'!F45),"ТЕКСТ",SUBSTITUTE(TRIM(SUBSTITUTE('Рабочий протокол'!F45&amp;"",CHAR(160)," ")),",","."))</f>
        <v/>
      </c>
      <c r="C45" s="1" t="str">
        <f>IF(ISERROR('Рабочий протокол'!J45),"ТЕКСТ",SUBSTITUTE(TRIM(SUBSTITUTE('Рабочий протокол'!J45&amp;"",CHAR(160)," ")),",","."))</f>
        <v/>
      </c>
      <c r="D45" s="3" t="str">
        <f>IF(B45="","",IF(ISNUMBER('Рабочий протокол'!F45),'Рабочий протокол'!F45,IF(AND(OR(K45="",K45="."),LEN(SUBSTITUTE(B45,".",""))&gt;0,LEN(B45)&lt;=15),VALUE(SUBSTITUTE(B45,".",""))/10^IF(ISNUMBER(FIND(".",B45)),LEN(B45)-FIND(".",B45),0),"ТЕКСТ")))</f>
        <v/>
      </c>
      <c r="E45" s="3" t="str">
        <f>IF(C45="","",IF(ISNUMBER('Рабочий протокол'!J45),'Рабочий протокол'!J45,IF(AND(OR(M45="",M45="."),LEN(SUBSTITUTE(C45,".",""))&gt;0,LEN(C45)&lt;=15),VALUE(SUBSTITUTE(C45,".",""))/10^IF(ISNUMBER(FIND(".",C45)),LEN(C45)-FIND(".",C45),0),"ТЕКСТ")))</f>
        <v/>
      </c>
      <c r="F45" s="3" t="str">
        <f t="shared" si="7"/>
        <v/>
      </c>
      <c r="G45" s="1"/>
      <c r="H45" s="1"/>
      <c r="I45" s="1"/>
      <c r="J45" t="str">
        <f t="shared" si="8"/>
        <v/>
      </c>
      <c r="K45" t="str">
        <f t="shared" si="9"/>
        <v/>
      </c>
      <c r="L45" t="str">
        <f t="shared" si="10"/>
        <v/>
      </c>
      <c r="M45" t="str">
        <f t="shared" si="11"/>
        <v/>
      </c>
      <c r="P45" t="b">
        <f>AND(ISNUMBER(FIND(MID("x"&amp;'Рабочий протокол'!C45,2,1),"0123456789")),ISNUMBER(FIND(MID("x"&amp;'Рабочий протокол'!C45,3,1),"0123456789")),ISNUMBER(FIND(MID("x"&amp;'Рабочий протокол'!C45,4,1),"0123456789")),ISNUMBER(FIND(MID("x"&amp;'Рабочий протокол'!C45,5,1),"0123456789")),ISNUMBER(FIND(MID("x"&amp;'Рабочий протокол'!C45,6,1),"0123456789")))</f>
        <v>1</v>
      </c>
      <c r="Q45" t="b">
        <f>AND(ISNUMBER(FIND(MID("x"&amp;'Рабочий протокол'!C45,7,1),"0123456789")),ISNUMBER(FIND(MID("x"&amp;'Рабочий протокол'!C45,8,1),"0123456789")),ISNUMBER(FIND(MID("x"&amp;'Рабочий протокол'!C45,9,1),"0123456789")),ISNUMBER(FIND(MID("x"&amp;'Рабочий протокол'!C45,10,1),"0123456789")),ISNUMBER(FIND(MID("x"&amp;'Рабочий протокол'!C45,11,1),"0123456789")))</f>
        <v>1</v>
      </c>
      <c r="R45" t="b">
        <f>AND(ISNUMBER(FIND(MID("x"&amp;'Рабочий протокол'!C45,12,1),"0123456789")),ISNUMBER(FIND(MID("x"&amp;'Рабочий протокол'!C45,13,1),"0123456789")),ISNUMBER(FIND(MID("x"&amp;'Рабочий протокол'!C45,14,1),"0123456789")))</f>
        <v>1</v>
      </c>
      <c r="S45" t="str">
        <f>IF('Рабочий протокол'!C45="","НЕТ КОДА",IF(NOT(AND(LEN('Рабочий протокол'!C45&amp;"")=13,P45,Q45,R45)),"КОД: 13 ЦИФР",IF(COUNTIF('Рабочий протокол'!C$4:C$103,'Рабочий протокол'!C45)&gt;1,"ПОВТОР КОДА","")))</f>
        <v>НЕТ КОДА</v>
      </c>
      <c r="T45" t="str">
        <f t="shared" si="12"/>
        <v>ВНЕСИТЕ ВРЕМЯ</v>
      </c>
      <c r="U45" t="str">
        <f t="shared" si="13"/>
        <v>ВНЕСИТЕ ГИМНАСТИКУ</v>
      </c>
      <c r="V4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5" t="str">
        <f>IF(COUNTA('Рабочий протокол'!B45:C45,'Рабочий протокол'!F45,'Рабочий протокол'!J45)=0,"",IF(S45&lt;&gt;"",S45,IF(T45&lt;&gt;"",T45,IF(U45&lt;&gt;"",U45,V45))))</f>
        <v/>
      </c>
    </row>
    <row r="46" spans="1:23" ht="24" customHeight="1">
      <c r="A46" s="1">
        <v>43</v>
      </c>
      <c r="B46" s="1" t="str">
        <f>IF(ISERROR('Рабочий протокол'!F46),"ТЕКСТ",SUBSTITUTE(TRIM(SUBSTITUTE('Рабочий протокол'!F46&amp;"",CHAR(160)," ")),",","."))</f>
        <v/>
      </c>
      <c r="C46" s="1" t="str">
        <f>IF(ISERROR('Рабочий протокол'!J46),"ТЕКСТ",SUBSTITUTE(TRIM(SUBSTITUTE('Рабочий протокол'!J46&amp;"",CHAR(160)," ")),",","."))</f>
        <v/>
      </c>
      <c r="D46" s="3" t="str">
        <f>IF(B46="","",IF(ISNUMBER('Рабочий протокол'!F46),'Рабочий протокол'!F46,IF(AND(OR(K46="",K46="."),LEN(SUBSTITUTE(B46,".",""))&gt;0,LEN(B46)&lt;=15),VALUE(SUBSTITUTE(B46,".",""))/10^IF(ISNUMBER(FIND(".",B46)),LEN(B46)-FIND(".",B46),0),"ТЕКСТ")))</f>
        <v/>
      </c>
      <c r="E46" s="3" t="str">
        <f>IF(C46="","",IF(ISNUMBER('Рабочий протокол'!J46),'Рабочий протокол'!J46,IF(AND(OR(M46="",M46="."),LEN(SUBSTITUTE(C46,".",""))&gt;0,LEN(C46)&lt;=15),VALUE(SUBSTITUTE(C46,".",""))/10^IF(ISNUMBER(FIND(".",C46)),LEN(C46)-FIND(".",C46),0),"ТЕКСТ")))</f>
        <v/>
      </c>
      <c r="F46" s="3" t="str">
        <f t="shared" si="7"/>
        <v/>
      </c>
      <c r="G46" s="1"/>
      <c r="H46" s="1"/>
      <c r="I46" s="1"/>
      <c r="J46" t="str">
        <f t="shared" si="8"/>
        <v/>
      </c>
      <c r="K46" t="str">
        <f t="shared" si="9"/>
        <v/>
      </c>
      <c r="L46" t="str">
        <f t="shared" si="10"/>
        <v/>
      </c>
      <c r="M46" t="str">
        <f t="shared" si="11"/>
        <v/>
      </c>
      <c r="P46" t="b">
        <f>AND(ISNUMBER(FIND(MID("x"&amp;'Рабочий протокол'!C46,2,1),"0123456789")),ISNUMBER(FIND(MID("x"&amp;'Рабочий протокол'!C46,3,1),"0123456789")),ISNUMBER(FIND(MID("x"&amp;'Рабочий протокол'!C46,4,1),"0123456789")),ISNUMBER(FIND(MID("x"&amp;'Рабочий протокол'!C46,5,1),"0123456789")),ISNUMBER(FIND(MID("x"&amp;'Рабочий протокол'!C46,6,1),"0123456789")))</f>
        <v>1</v>
      </c>
      <c r="Q46" t="b">
        <f>AND(ISNUMBER(FIND(MID("x"&amp;'Рабочий протокол'!C46,7,1),"0123456789")),ISNUMBER(FIND(MID("x"&amp;'Рабочий протокол'!C46,8,1),"0123456789")),ISNUMBER(FIND(MID("x"&amp;'Рабочий протокол'!C46,9,1),"0123456789")),ISNUMBER(FIND(MID("x"&amp;'Рабочий протокол'!C46,10,1),"0123456789")),ISNUMBER(FIND(MID("x"&amp;'Рабочий протокол'!C46,11,1),"0123456789")))</f>
        <v>1</v>
      </c>
      <c r="R46" t="b">
        <f>AND(ISNUMBER(FIND(MID("x"&amp;'Рабочий протокол'!C46,12,1),"0123456789")),ISNUMBER(FIND(MID("x"&amp;'Рабочий протокол'!C46,13,1),"0123456789")),ISNUMBER(FIND(MID("x"&amp;'Рабочий протокол'!C46,14,1),"0123456789")))</f>
        <v>1</v>
      </c>
      <c r="S46" t="str">
        <f>IF('Рабочий протокол'!C46="","НЕТ КОДА",IF(NOT(AND(LEN('Рабочий протокол'!C46&amp;"")=13,P46,Q46,R46)),"КОД: 13 ЦИФР",IF(COUNTIF('Рабочий протокол'!C$4:C$103,'Рабочий протокол'!C46)&gt;1,"ПОВТОР КОДА","")))</f>
        <v>НЕТ КОДА</v>
      </c>
      <c r="T46" t="str">
        <f t="shared" si="12"/>
        <v>ВНЕСИТЕ ВРЕМЯ</v>
      </c>
      <c r="U46" t="str">
        <f t="shared" si="13"/>
        <v>ВНЕСИТЕ ГИМНАСТИКУ</v>
      </c>
      <c r="V4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6" t="str">
        <f>IF(COUNTA('Рабочий протокол'!B46:C46,'Рабочий протокол'!F46,'Рабочий протокол'!J46)=0,"",IF(S46&lt;&gt;"",S46,IF(T46&lt;&gt;"",T46,IF(U46&lt;&gt;"",U46,V46))))</f>
        <v/>
      </c>
    </row>
    <row r="47" spans="1:23" ht="24" customHeight="1">
      <c r="A47" s="1">
        <v>44</v>
      </c>
      <c r="B47" s="1" t="str">
        <f>IF(ISERROR('Рабочий протокол'!F47),"ТЕКСТ",SUBSTITUTE(TRIM(SUBSTITUTE('Рабочий протокол'!F47&amp;"",CHAR(160)," ")),",","."))</f>
        <v/>
      </c>
      <c r="C47" s="1" t="str">
        <f>IF(ISERROR('Рабочий протокол'!J47),"ТЕКСТ",SUBSTITUTE(TRIM(SUBSTITUTE('Рабочий протокол'!J47&amp;"",CHAR(160)," ")),",","."))</f>
        <v/>
      </c>
      <c r="D47" s="3" t="str">
        <f>IF(B47="","",IF(ISNUMBER('Рабочий протокол'!F47),'Рабочий протокол'!F47,IF(AND(OR(K47="",K47="."),LEN(SUBSTITUTE(B47,".",""))&gt;0,LEN(B47)&lt;=15),VALUE(SUBSTITUTE(B47,".",""))/10^IF(ISNUMBER(FIND(".",B47)),LEN(B47)-FIND(".",B47),0),"ТЕКСТ")))</f>
        <v/>
      </c>
      <c r="E47" s="3" t="str">
        <f>IF(C47="","",IF(ISNUMBER('Рабочий протокол'!J47),'Рабочий протокол'!J47,IF(AND(OR(M47="",M47="."),LEN(SUBSTITUTE(C47,".",""))&gt;0,LEN(C47)&lt;=15),VALUE(SUBSTITUTE(C47,".",""))/10^IF(ISNUMBER(FIND(".",C47)),LEN(C47)-FIND(".",C47),0),"ТЕКСТ")))</f>
        <v/>
      </c>
      <c r="F47" s="3" t="str">
        <f t="shared" si="7"/>
        <v/>
      </c>
      <c r="G47" s="1"/>
      <c r="H47" s="1"/>
      <c r="I47" s="1"/>
      <c r="J47" t="str">
        <f t="shared" si="8"/>
        <v/>
      </c>
      <c r="K47" t="str">
        <f t="shared" si="9"/>
        <v/>
      </c>
      <c r="L47" t="str">
        <f t="shared" si="10"/>
        <v/>
      </c>
      <c r="M47" t="str">
        <f t="shared" si="11"/>
        <v/>
      </c>
      <c r="P47" t="b">
        <f>AND(ISNUMBER(FIND(MID("x"&amp;'Рабочий протокол'!C47,2,1),"0123456789")),ISNUMBER(FIND(MID("x"&amp;'Рабочий протокол'!C47,3,1),"0123456789")),ISNUMBER(FIND(MID("x"&amp;'Рабочий протокол'!C47,4,1),"0123456789")),ISNUMBER(FIND(MID("x"&amp;'Рабочий протокол'!C47,5,1),"0123456789")),ISNUMBER(FIND(MID("x"&amp;'Рабочий протокол'!C47,6,1),"0123456789")))</f>
        <v>1</v>
      </c>
      <c r="Q47" t="b">
        <f>AND(ISNUMBER(FIND(MID("x"&amp;'Рабочий протокол'!C47,7,1),"0123456789")),ISNUMBER(FIND(MID("x"&amp;'Рабочий протокол'!C47,8,1),"0123456789")),ISNUMBER(FIND(MID("x"&amp;'Рабочий протокол'!C47,9,1),"0123456789")),ISNUMBER(FIND(MID("x"&amp;'Рабочий протокол'!C47,10,1),"0123456789")),ISNUMBER(FIND(MID("x"&amp;'Рабочий протокол'!C47,11,1),"0123456789")))</f>
        <v>1</v>
      </c>
      <c r="R47" t="b">
        <f>AND(ISNUMBER(FIND(MID("x"&amp;'Рабочий протокол'!C47,12,1),"0123456789")),ISNUMBER(FIND(MID("x"&amp;'Рабочий протокол'!C47,13,1),"0123456789")),ISNUMBER(FIND(MID("x"&amp;'Рабочий протокол'!C47,14,1),"0123456789")))</f>
        <v>1</v>
      </c>
      <c r="S47" t="str">
        <f>IF('Рабочий протокол'!C47="","НЕТ КОДА",IF(NOT(AND(LEN('Рабочий протокол'!C47&amp;"")=13,P47,Q47,R47)),"КОД: 13 ЦИФР",IF(COUNTIF('Рабочий протокол'!C$4:C$103,'Рабочий протокол'!C47)&gt;1,"ПОВТОР КОДА","")))</f>
        <v>НЕТ КОДА</v>
      </c>
      <c r="T47" t="str">
        <f t="shared" si="12"/>
        <v>ВНЕСИТЕ ВРЕМЯ</v>
      </c>
      <c r="U47" t="str">
        <f t="shared" si="13"/>
        <v>ВНЕСИТЕ ГИМНАСТИКУ</v>
      </c>
      <c r="V4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7" t="str">
        <f>IF(COUNTA('Рабочий протокол'!B47:C47,'Рабочий протокол'!F47,'Рабочий протокол'!J47)=0,"",IF(S47&lt;&gt;"",S47,IF(T47&lt;&gt;"",T47,IF(U47&lt;&gt;"",U47,V47))))</f>
        <v/>
      </c>
    </row>
    <row r="48" spans="1:23" ht="24" customHeight="1">
      <c r="A48" s="1">
        <v>45</v>
      </c>
      <c r="B48" s="1" t="str">
        <f>IF(ISERROR('Рабочий протокол'!F48),"ТЕКСТ",SUBSTITUTE(TRIM(SUBSTITUTE('Рабочий протокол'!F48&amp;"",CHAR(160)," ")),",","."))</f>
        <v/>
      </c>
      <c r="C48" s="1" t="str">
        <f>IF(ISERROR('Рабочий протокол'!J48),"ТЕКСТ",SUBSTITUTE(TRIM(SUBSTITUTE('Рабочий протокол'!J48&amp;"",CHAR(160)," ")),",","."))</f>
        <v/>
      </c>
      <c r="D48" s="3" t="str">
        <f>IF(B48="","",IF(ISNUMBER('Рабочий протокол'!F48),'Рабочий протокол'!F48,IF(AND(OR(K48="",K48="."),LEN(SUBSTITUTE(B48,".",""))&gt;0,LEN(B48)&lt;=15),VALUE(SUBSTITUTE(B48,".",""))/10^IF(ISNUMBER(FIND(".",B48)),LEN(B48)-FIND(".",B48),0),"ТЕКСТ")))</f>
        <v/>
      </c>
      <c r="E48" s="3" t="str">
        <f>IF(C48="","",IF(ISNUMBER('Рабочий протокол'!J48),'Рабочий протокол'!J48,IF(AND(OR(M48="",M48="."),LEN(SUBSTITUTE(C48,".",""))&gt;0,LEN(C48)&lt;=15),VALUE(SUBSTITUTE(C48,".",""))/10^IF(ISNUMBER(FIND(".",C48)),LEN(C48)-FIND(".",C48),0),"ТЕКСТ")))</f>
        <v/>
      </c>
      <c r="F48" s="3" t="str">
        <f t="shared" si="7"/>
        <v/>
      </c>
      <c r="G48" s="1"/>
      <c r="H48" s="1"/>
      <c r="I48" s="1"/>
      <c r="J48" t="str">
        <f t="shared" si="8"/>
        <v/>
      </c>
      <c r="K48" t="str">
        <f t="shared" si="9"/>
        <v/>
      </c>
      <c r="L48" t="str">
        <f t="shared" si="10"/>
        <v/>
      </c>
      <c r="M48" t="str">
        <f t="shared" si="11"/>
        <v/>
      </c>
      <c r="P48" t="b">
        <f>AND(ISNUMBER(FIND(MID("x"&amp;'Рабочий протокол'!C48,2,1),"0123456789")),ISNUMBER(FIND(MID("x"&amp;'Рабочий протокол'!C48,3,1),"0123456789")),ISNUMBER(FIND(MID("x"&amp;'Рабочий протокол'!C48,4,1),"0123456789")),ISNUMBER(FIND(MID("x"&amp;'Рабочий протокол'!C48,5,1),"0123456789")),ISNUMBER(FIND(MID("x"&amp;'Рабочий протокол'!C48,6,1),"0123456789")))</f>
        <v>1</v>
      </c>
      <c r="Q48" t="b">
        <f>AND(ISNUMBER(FIND(MID("x"&amp;'Рабочий протокол'!C48,7,1),"0123456789")),ISNUMBER(FIND(MID("x"&amp;'Рабочий протокол'!C48,8,1),"0123456789")),ISNUMBER(FIND(MID("x"&amp;'Рабочий протокол'!C48,9,1),"0123456789")),ISNUMBER(FIND(MID("x"&amp;'Рабочий протокол'!C48,10,1),"0123456789")),ISNUMBER(FIND(MID("x"&amp;'Рабочий протокол'!C48,11,1),"0123456789")))</f>
        <v>1</v>
      </c>
      <c r="R48" t="b">
        <f>AND(ISNUMBER(FIND(MID("x"&amp;'Рабочий протокол'!C48,12,1),"0123456789")),ISNUMBER(FIND(MID("x"&amp;'Рабочий протокол'!C48,13,1),"0123456789")),ISNUMBER(FIND(MID("x"&amp;'Рабочий протокол'!C48,14,1),"0123456789")))</f>
        <v>1</v>
      </c>
      <c r="S48" t="str">
        <f>IF('Рабочий протокол'!C48="","НЕТ КОДА",IF(NOT(AND(LEN('Рабочий протокол'!C48&amp;"")=13,P48,Q48,R48)),"КОД: 13 ЦИФР",IF(COUNTIF('Рабочий протокол'!C$4:C$103,'Рабочий протокол'!C48)&gt;1,"ПОВТОР КОДА","")))</f>
        <v>НЕТ КОДА</v>
      </c>
      <c r="T48" t="str">
        <f t="shared" si="12"/>
        <v>ВНЕСИТЕ ВРЕМЯ</v>
      </c>
      <c r="U48" t="str">
        <f t="shared" si="13"/>
        <v>ВНЕСИТЕ ГИМНАСТИКУ</v>
      </c>
      <c r="V4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8" t="str">
        <f>IF(COUNTA('Рабочий протокол'!B48:C48,'Рабочий протокол'!F48,'Рабочий протокол'!J48)=0,"",IF(S48&lt;&gt;"",S48,IF(T48&lt;&gt;"",T48,IF(U48&lt;&gt;"",U48,V48))))</f>
        <v/>
      </c>
    </row>
    <row r="49" spans="1:23" ht="24" customHeight="1">
      <c r="A49" s="1">
        <v>46</v>
      </c>
      <c r="B49" s="1" t="str">
        <f>IF(ISERROR('Рабочий протокол'!F49),"ТЕКСТ",SUBSTITUTE(TRIM(SUBSTITUTE('Рабочий протокол'!F49&amp;"",CHAR(160)," ")),",","."))</f>
        <v/>
      </c>
      <c r="C49" s="1" t="str">
        <f>IF(ISERROR('Рабочий протокол'!J49),"ТЕКСТ",SUBSTITUTE(TRIM(SUBSTITUTE('Рабочий протокол'!J49&amp;"",CHAR(160)," ")),",","."))</f>
        <v/>
      </c>
      <c r="D49" s="3" t="str">
        <f>IF(B49="","",IF(ISNUMBER('Рабочий протокол'!F49),'Рабочий протокол'!F49,IF(AND(OR(K49="",K49="."),LEN(SUBSTITUTE(B49,".",""))&gt;0,LEN(B49)&lt;=15),VALUE(SUBSTITUTE(B49,".",""))/10^IF(ISNUMBER(FIND(".",B49)),LEN(B49)-FIND(".",B49),0),"ТЕКСТ")))</f>
        <v/>
      </c>
      <c r="E49" s="3" t="str">
        <f>IF(C49="","",IF(ISNUMBER('Рабочий протокол'!J49),'Рабочий протокол'!J49,IF(AND(OR(M49="",M49="."),LEN(SUBSTITUTE(C49,".",""))&gt;0,LEN(C49)&lt;=15),VALUE(SUBSTITUTE(C49,".",""))/10^IF(ISNUMBER(FIND(".",C49)),LEN(C49)-FIND(".",C49),0),"ТЕКСТ")))</f>
        <v/>
      </c>
      <c r="F49" s="3" t="str">
        <f t="shared" si="7"/>
        <v/>
      </c>
      <c r="G49" s="1"/>
      <c r="H49" s="1"/>
      <c r="I49" s="1"/>
      <c r="J49" t="str">
        <f t="shared" si="8"/>
        <v/>
      </c>
      <c r="K49" t="str">
        <f t="shared" si="9"/>
        <v/>
      </c>
      <c r="L49" t="str">
        <f t="shared" si="10"/>
        <v/>
      </c>
      <c r="M49" t="str">
        <f t="shared" si="11"/>
        <v/>
      </c>
      <c r="P49" t="b">
        <f>AND(ISNUMBER(FIND(MID("x"&amp;'Рабочий протокол'!C49,2,1),"0123456789")),ISNUMBER(FIND(MID("x"&amp;'Рабочий протокол'!C49,3,1),"0123456789")),ISNUMBER(FIND(MID("x"&amp;'Рабочий протокол'!C49,4,1),"0123456789")),ISNUMBER(FIND(MID("x"&amp;'Рабочий протокол'!C49,5,1),"0123456789")),ISNUMBER(FIND(MID("x"&amp;'Рабочий протокол'!C49,6,1),"0123456789")))</f>
        <v>1</v>
      </c>
      <c r="Q49" t="b">
        <f>AND(ISNUMBER(FIND(MID("x"&amp;'Рабочий протокол'!C49,7,1),"0123456789")),ISNUMBER(FIND(MID("x"&amp;'Рабочий протокол'!C49,8,1),"0123456789")),ISNUMBER(FIND(MID("x"&amp;'Рабочий протокол'!C49,9,1),"0123456789")),ISNUMBER(FIND(MID("x"&amp;'Рабочий протокол'!C49,10,1),"0123456789")),ISNUMBER(FIND(MID("x"&amp;'Рабочий протокол'!C49,11,1),"0123456789")))</f>
        <v>1</v>
      </c>
      <c r="R49" t="b">
        <f>AND(ISNUMBER(FIND(MID("x"&amp;'Рабочий протокол'!C49,12,1),"0123456789")),ISNUMBER(FIND(MID("x"&amp;'Рабочий протокол'!C49,13,1),"0123456789")),ISNUMBER(FIND(MID("x"&amp;'Рабочий протокол'!C49,14,1),"0123456789")))</f>
        <v>1</v>
      </c>
      <c r="S49" t="str">
        <f>IF('Рабочий протокол'!C49="","НЕТ КОДА",IF(NOT(AND(LEN('Рабочий протокол'!C49&amp;"")=13,P49,Q49,R49)),"КОД: 13 ЦИФР",IF(COUNTIF('Рабочий протокол'!C$4:C$103,'Рабочий протокол'!C49)&gt;1,"ПОВТОР КОДА","")))</f>
        <v>НЕТ КОДА</v>
      </c>
      <c r="T49" t="str">
        <f t="shared" si="12"/>
        <v>ВНЕСИТЕ ВРЕМЯ</v>
      </c>
      <c r="U49" t="str">
        <f t="shared" si="13"/>
        <v>ВНЕСИТЕ ГИМНАСТИКУ</v>
      </c>
      <c r="V4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9" t="str">
        <f>IF(COUNTA('Рабочий протокол'!B49:C49,'Рабочий протокол'!F49,'Рабочий протокол'!J49)=0,"",IF(S49&lt;&gt;"",S49,IF(T49&lt;&gt;"",T49,IF(U49&lt;&gt;"",U49,V49))))</f>
        <v/>
      </c>
    </row>
    <row r="50" spans="1:23" ht="24" customHeight="1">
      <c r="A50" s="1">
        <v>47</v>
      </c>
      <c r="B50" s="1" t="str">
        <f>IF(ISERROR('Рабочий протокол'!F50),"ТЕКСТ",SUBSTITUTE(TRIM(SUBSTITUTE('Рабочий протокол'!F50&amp;"",CHAR(160)," ")),",","."))</f>
        <v/>
      </c>
      <c r="C50" s="1" t="str">
        <f>IF(ISERROR('Рабочий протокол'!J50),"ТЕКСТ",SUBSTITUTE(TRIM(SUBSTITUTE('Рабочий протокол'!J50&amp;"",CHAR(160)," ")),",","."))</f>
        <v/>
      </c>
      <c r="D50" s="3" t="str">
        <f>IF(B50="","",IF(ISNUMBER('Рабочий протокол'!F50),'Рабочий протокол'!F50,IF(AND(OR(K50="",K50="."),LEN(SUBSTITUTE(B50,".",""))&gt;0,LEN(B50)&lt;=15),VALUE(SUBSTITUTE(B50,".",""))/10^IF(ISNUMBER(FIND(".",B50)),LEN(B50)-FIND(".",B50),0),"ТЕКСТ")))</f>
        <v/>
      </c>
      <c r="E50" s="3" t="str">
        <f>IF(C50="","",IF(ISNUMBER('Рабочий протокол'!J50),'Рабочий протокол'!J50,IF(AND(OR(M50="",M50="."),LEN(SUBSTITUTE(C50,".",""))&gt;0,LEN(C50)&lt;=15),VALUE(SUBSTITUTE(C50,".",""))/10^IF(ISNUMBER(FIND(".",C50)),LEN(C50)-FIND(".",C50),0),"ТЕКСТ")))</f>
        <v/>
      </c>
      <c r="F50" s="3" t="str">
        <f t="shared" si="7"/>
        <v/>
      </c>
      <c r="G50" s="1"/>
      <c r="H50" s="1"/>
      <c r="I50" s="1"/>
      <c r="J50" t="str">
        <f t="shared" si="8"/>
        <v/>
      </c>
      <c r="K50" t="str">
        <f t="shared" si="9"/>
        <v/>
      </c>
      <c r="L50" t="str">
        <f t="shared" si="10"/>
        <v/>
      </c>
      <c r="M50" t="str">
        <f t="shared" si="11"/>
        <v/>
      </c>
      <c r="P50" t="b">
        <f>AND(ISNUMBER(FIND(MID("x"&amp;'Рабочий протокол'!C50,2,1),"0123456789")),ISNUMBER(FIND(MID("x"&amp;'Рабочий протокол'!C50,3,1),"0123456789")),ISNUMBER(FIND(MID("x"&amp;'Рабочий протокол'!C50,4,1),"0123456789")),ISNUMBER(FIND(MID("x"&amp;'Рабочий протокол'!C50,5,1),"0123456789")),ISNUMBER(FIND(MID("x"&amp;'Рабочий протокол'!C50,6,1),"0123456789")))</f>
        <v>1</v>
      </c>
      <c r="Q50" t="b">
        <f>AND(ISNUMBER(FIND(MID("x"&amp;'Рабочий протокол'!C50,7,1),"0123456789")),ISNUMBER(FIND(MID("x"&amp;'Рабочий протокол'!C50,8,1),"0123456789")),ISNUMBER(FIND(MID("x"&amp;'Рабочий протокол'!C50,9,1),"0123456789")),ISNUMBER(FIND(MID("x"&amp;'Рабочий протокол'!C50,10,1),"0123456789")),ISNUMBER(FIND(MID("x"&amp;'Рабочий протокол'!C50,11,1),"0123456789")))</f>
        <v>1</v>
      </c>
      <c r="R50" t="b">
        <f>AND(ISNUMBER(FIND(MID("x"&amp;'Рабочий протокол'!C50,12,1),"0123456789")),ISNUMBER(FIND(MID("x"&amp;'Рабочий протокол'!C50,13,1),"0123456789")),ISNUMBER(FIND(MID("x"&amp;'Рабочий протокол'!C50,14,1),"0123456789")))</f>
        <v>1</v>
      </c>
      <c r="S50" t="str">
        <f>IF('Рабочий протокол'!C50="","НЕТ КОДА",IF(NOT(AND(LEN('Рабочий протокол'!C50&amp;"")=13,P50,Q50,R50)),"КОД: 13 ЦИФР",IF(COUNTIF('Рабочий протокол'!C$4:C$103,'Рабочий протокол'!C50)&gt;1,"ПОВТОР КОДА","")))</f>
        <v>НЕТ КОДА</v>
      </c>
      <c r="T50" t="str">
        <f t="shared" si="12"/>
        <v>ВНЕСИТЕ ВРЕМЯ</v>
      </c>
      <c r="U50" t="str">
        <f t="shared" si="13"/>
        <v>ВНЕСИТЕ ГИМНАСТИКУ</v>
      </c>
      <c r="V5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0" t="str">
        <f>IF(COUNTA('Рабочий протокол'!B50:C50,'Рабочий протокол'!F50,'Рабочий протокол'!J50)=0,"",IF(S50&lt;&gt;"",S50,IF(T50&lt;&gt;"",T50,IF(U50&lt;&gt;"",U50,V50))))</f>
        <v/>
      </c>
    </row>
    <row r="51" spans="1:23" ht="24" customHeight="1">
      <c r="A51" s="1">
        <v>48</v>
      </c>
      <c r="B51" s="1" t="str">
        <f>IF(ISERROR('Рабочий протокол'!F51),"ТЕКСТ",SUBSTITUTE(TRIM(SUBSTITUTE('Рабочий протокол'!F51&amp;"",CHAR(160)," ")),",","."))</f>
        <v/>
      </c>
      <c r="C51" s="1" t="str">
        <f>IF(ISERROR('Рабочий протокол'!J51),"ТЕКСТ",SUBSTITUTE(TRIM(SUBSTITUTE('Рабочий протокол'!J51&amp;"",CHAR(160)," ")),",","."))</f>
        <v/>
      </c>
      <c r="D51" s="3" t="str">
        <f>IF(B51="","",IF(ISNUMBER('Рабочий протокол'!F51),'Рабочий протокол'!F51,IF(AND(OR(K51="",K51="."),LEN(SUBSTITUTE(B51,".",""))&gt;0,LEN(B51)&lt;=15),VALUE(SUBSTITUTE(B51,".",""))/10^IF(ISNUMBER(FIND(".",B51)),LEN(B51)-FIND(".",B51),0),"ТЕКСТ")))</f>
        <v/>
      </c>
      <c r="E51" s="3" t="str">
        <f>IF(C51="","",IF(ISNUMBER('Рабочий протокол'!J51),'Рабочий протокол'!J51,IF(AND(OR(M51="",M51="."),LEN(SUBSTITUTE(C51,".",""))&gt;0,LEN(C51)&lt;=15),VALUE(SUBSTITUTE(C51,".",""))/10^IF(ISNUMBER(FIND(".",C51)),LEN(C51)-FIND(".",C51),0),"ТЕКСТ")))</f>
        <v/>
      </c>
      <c r="F51" s="3" t="str">
        <f t="shared" si="7"/>
        <v/>
      </c>
      <c r="G51" s="1"/>
      <c r="H51" s="1"/>
      <c r="I51" s="1"/>
      <c r="J51" t="str">
        <f t="shared" si="8"/>
        <v/>
      </c>
      <c r="K51" t="str">
        <f t="shared" si="9"/>
        <v/>
      </c>
      <c r="L51" t="str">
        <f t="shared" si="10"/>
        <v/>
      </c>
      <c r="M51" t="str">
        <f t="shared" si="11"/>
        <v/>
      </c>
      <c r="P51" t="b">
        <f>AND(ISNUMBER(FIND(MID("x"&amp;'Рабочий протокол'!C51,2,1),"0123456789")),ISNUMBER(FIND(MID("x"&amp;'Рабочий протокол'!C51,3,1),"0123456789")),ISNUMBER(FIND(MID("x"&amp;'Рабочий протокол'!C51,4,1),"0123456789")),ISNUMBER(FIND(MID("x"&amp;'Рабочий протокол'!C51,5,1),"0123456789")),ISNUMBER(FIND(MID("x"&amp;'Рабочий протокол'!C51,6,1),"0123456789")))</f>
        <v>1</v>
      </c>
      <c r="Q51" t="b">
        <f>AND(ISNUMBER(FIND(MID("x"&amp;'Рабочий протокол'!C51,7,1),"0123456789")),ISNUMBER(FIND(MID("x"&amp;'Рабочий протокол'!C51,8,1),"0123456789")),ISNUMBER(FIND(MID("x"&amp;'Рабочий протокол'!C51,9,1),"0123456789")),ISNUMBER(FIND(MID("x"&amp;'Рабочий протокол'!C51,10,1),"0123456789")),ISNUMBER(FIND(MID("x"&amp;'Рабочий протокол'!C51,11,1),"0123456789")))</f>
        <v>1</v>
      </c>
      <c r="R51" t="b">
        <f>AND(ISNUMBER(FIND(MID("x"&amp;'Рабочий протокол'!C51,12,1),"0123456789")),ISNUMBER(FIND(MID("x"&amp;'Рабочий протокол'!C51,13,1),"0123456789")),ISNUMBER(FIND(MID("x"&amp;'Рабочий протокол'!C51,14,1),"0123456789")))</f>
        <v>1</v>
      </c>
      <c r="S51" t="str">
        <f>IF('Рабочий протокол'!C51="","НЕТ КОДА",IF(NOT(AND(LEN('Рабочий протокол'!C51&amp;"")=13,P51,Q51,R51)),"КОД: 13 ЦИФР",IF(COUNTIF('Рабочий протокол'!C$4:C$103,'Рабочий протокол'!C51)&gt;1,"ПОВТОР КОДА","")))</f>
        <v>НЕТ КОДА</v>
      </c>
      <c r="T51" t="str">
        <f t="shared" si="12"/>
        <v>ВНЕСИТЕ ВРЕМЯ</v>
      </c>
      <c r="U51" t="str">
        <f t="shared" si="13"/>
        <v>ВНЕСИТЕ ГИМНАСТИКУ</v>
      </c>
      <c r="V5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1" t="str">
        <f>IF(COUNTA('Рабочий протокол'!B51:C51,'Рабочий протокол'!F51,'Рабочий протокол'!J51)=0,"",IF(S51&lt;&gt;"",S51,IF(T51&lt;&gt;"",T51,IF(U51&lt;&gt;"",U51,V51))))</f>
        <v/>
      </c>
    </row>
    <row r="52" spans="1:23" ht="24" customHeight="1">
      <c r="A52" s="1">
        <v>49</v>
      </c>
      <c r="B52" s="1" t="str">
        <f>IF(ISERROR('Рабочий протокол'!F52),"ТЕКСТ",SUBSTITUTE(TRIM(SUBSTITUTE('Рабочий протокол'!F52&amp;"",CHAR(160)," ")),",","."))</f>
        <v/>
      </c>
      <c r="C52" s="1" t="str">
        <f>IF(ISERROR('Рабочий протокол'!J52),"ТЕКСТ",SUBSTITUTE(TRIM(SUBSTITUTE('Рабочий протокол'!J52&amp;"",CHAR(160)," ")),",","."))</f>
        <v/>
      </c>
      <c r="D52" s="3" t="str">
        <f>IF(B52="","",IF(ISNUMBER('Рабочий протокол'!F52),'Рабочий протокол'!F52,IF(AND(OR(K52="",K52="."),LEN(SUBSTITUTE(B52,".",""))&gt;0,LEN(B52)&lt;=15),VALUE(SUBSTITUTE(B52,".",""))/10^IF(ISNUMBER(FIND(".",B52)),LEN(B52)-FIND(".",B52),0),"ТЕКСТ")))</f>
        <v/>
      </c>
      <c r="E52" s="3" t="str">
        <f>IF(C52="","",IF(ISNUMBER('Рабочий протокол'!J52),'Рабочий протокол'!J52,IF(AND(OR(M52="",M52="."),LEN(SUBSTITUTE(C52,".",""))&gt;0,LEN(C52)&lt;=15),VALUE(SUBSTITUTE(C52,".",""))/10^IF(ISNUMBER(FIND(".",C52)),LEN(C52)-FIND(".",C52),0),"ТЕКСТ")))</f>
        <v/>
      </c>
      <c r="F52" s="3" t="str">
        <f t="shared" si="7"/>
        <v/>
      </c>
      <c r="G52" s="1"/>
      <c r="H52" s="1"/>
      <c r="I52" s="1"/>
      <c r="J52" t="str">
        <f t="shared" si="8"/>
        <v/>
      </c>
      <c r="K52" t="str">
        <f t="shared" si="9"/>
        <v/>
      </c>
      <c r="L52" t="str">
        <f t="shared" si="10"/>
        <v/>
      </c>
      <c r="M52" t="str">
        <f t="shared" si="11"/>
        <v/>
      </c>
      <c r="P52" t="b">
        <f>AND(ISNUMBER(FIND(MID("x"&amp;'Рабочий протокол'!C52,2,1),"0123456789")),ISNUMBER(FIND(MID("x"&amp;'Рабочий протокол'!C52,3,1),"0123456789")),ISNUMBER(FIND(MID("x"&amp;'Рабочий протокол'!C52,4,1),"0123456789")),ISNUMBER(FIND(MID("x"&amp;'Рабочий протокол'!C52,5,1),"0123456789")),ISNUMBER(FIND(MID("x"&amp;'Рабочий протокол'!C52,6,1),"0123456789")))</f>
        <v>1</v>
      </c>
      <c r="Q52" t="b">
        <f>AND(ISNUMBER(FIND(MID("x"&amp;'Рабочий протокол'!C52,7,1),"0123456789")),ISNUMBER(FIND(MID("x"&amp;'Рабочий протокол'!C52,8,1),"0123456789")),ISNUMBER(FIND(MID("x"&amp;'Рабочий протокол'!C52,9,1),"0123456789")),ISNUMBER(FIND(MID("x"&amp;'Рабочий протокол'!C52,10,1),"0123456789")),ISNUMBER(FIND(MID("x"&amp;'Рабочий протокол'!C52,11,1),"0123456789")))</f>
        <v>1</v>
      </c>
      <c r="R52" t="b">
        <f>AND(ISNUMBER(FIND(MID("x"&amp;'Рабочий протокол'!C52,12,1),"0123456789")),ISNUMBER(FIND(MID("x"&amp;'Рабочий протокол'!C52,13,1),"0123456789")),ISNUMBER(FIND(MID("x"&amp;'Рабочий протокол'!C52,14,1),"0123456789")))</f>
        <v>1</v>
      </c>
      <c r="S52" t="str">
        <f>IF('Рабочий протокол'!C52="","НЕТ КОДА",IF(NOT(AND(LEN('Рабочий протокол'!C52&amp;"")=13,P52,Q52,R52)),"КОД: 13 ЦИФР",IF(COUNTIF('Рабочий протокол'!C$4:C$103,'Рабочий протокол'!C52)&gt;1,"ПОВТОР КОДА","")))</f>
        <v>НЕТ КОДА</v>
      </c>
      <c r="T52" t="str">
        <f t="shared" si="12"/>
        <v>ВНЕСИТЕ ВРЕМЯ</v>
      </c>
      <c r="U52" t="str">
        <f t="shared" si="13"/>
        <v>ВНЕСИТЕ ГИМНАСТИКУ</v>
      </c>
      <c r="V5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2" t="str">
        <f>IF(COUNTA('Рабочий протокол'!B52:C52,'Рабочий протокол'!F52,'Рабочий протокол'!J52)=0,"",IF(S52&lt;&gt;"",S52,IF(T52&lt;&gt;"",T52,IF(U52&lt;&gt;"",U52,V52))))</f>
        <v/>
      </c>
    </row>
    <row r="53" spans="1:23" ht="24" customHeight="1">
      <c r="A53" s="1">
        <v>50</v>
      </c>
      <c r="B53" s="1" t="str">
        <f>IF(ISERROR('Рабочий протокол'!F53),"ТЕКСТ",SUBSTITUTE(TRIM(SUBSTITUTE('Рабочий протокол'!F53&amp;"",CHAR(160)," ")),",","."))</f>
        <v/>
      </c>
      <c r="C53" s="1" t="str">
        <f>IF(ISERROR('Рабочий протокол'!J53),"ТЕКСТ",SUBSTITUTE(TRIM(SUBSTITUTE('Рабочий протокол'!J53&amp;"",CHAR(160)," ")),",","."))</f>
        <v/>
      </c>
      <c r="D53" s="3" t="str">
        <f>IF(B53="","",IF(ISNUMBER('Рабочий протокол'!F53),'Рабочий протокол'!F53,IF(AND(OR(K53="",K53="."),LEN(SUBSTITUTE(B53,".",""))&gt;0,LEN(B53)&lt;=15),VALUE(SUBSTITUTE(B53,".",""))/10^IF(ISNUMBER(FIND(".",B53)),LEN(B53)-FIND(".",B53),0),"ТЕКСТ")))</f>
        <v/>
      </c>
      <c r="E53" s="3" t="str">
        <f>IF(C53="","",IF(ISNUMBER('Рабочий протокол'!J53),'Рабочий протокол'!J53,IF(AND(OR(M53="",M53="."),LEN(SUBSTITUTE(C53,".",""))&gt;0,LEN(C53)&lt;=15),VALUE(SUBSTITUTE(C53,".",""))/10^IF(ISNUMBER(FIND(".",C53)),LEN(C53)-FIND(".",C53),0),"ТЕКСТ")))</f>
        <v/>
      </c>
      <c r="F53" s="3" t="str">
        <f t="shared" si="7"/>
        <v/>
      </c>
      <c r="G53" s="1"/>
      <c r="H53" s="1"/>
      <c r="I53" s="1"/>
      <c r="J53" t="str">
        <f t="shared" si="8"/>
        <v/>
      </c>
      <c r="K53" t="str">
        <f t="shared" si="9"/>
        <v/>
      </c>
      <c r="L53" t="str">
        <f t="shared" si="10"/>
        <v/>
      </c>
      <c r="M53" t="str">
        <f t="shared" si="11"/>
        <v/>
      </c>
      <c r="P53" t="b">
        <f>AND(ISNUMBER(FIND(MID("x"&amp;'Рабочий протокол'!C53,2,1),"0123456789")),ISNUMBER(FIND(MID("x"&amp;'Рабочий протокол'!C53,3,1),"0123456789")),ISNUMBER(FIND(MID("x"&amp;'Рабочий протокол'!C53,4,1),"0123456789")),ISNUMBER(FIND(MID("x"&amp;'Рабочий протокол'!C53,5,1),"0123456789")),ISNUMBER(FIND(MID("x"&amp;'Рабочий протокол'!C53,6,1),"0123456789")))</f>
        <v>1</v>
      </c>
      <c r="Q53" t="b">
        <f>AND(ISNUMBER(FIND(MID("x"&amp;'Рабочий протокол'!C53,7,1),"0123456789")),ISNUMBER(FIND(MID("x"&amp;'Рабочий протокол'!C53,8,1),"0123456789")),ISNUMBER(FIND(MID("x"&amp;'Рабочий протокол'!C53,9,1),"0123456789")),ISNUMBER(FIND(MID("x"&amp;'Рабочий протокол'!C53,10,1),"0123456789")),ISNUMBER(FIND(MID("x"&amp;'Рабочий протокол'!C53,11,1),"0123456789")))</f>
        <v>1</v>
      </c>
      <c r="R53" t="b">
        <f>AND(ISNUMBER(FIND(MID("x"&amp;'Рабочий протокол'!C53,12,1),"0123456789")),ISNUMBER(FIND(MID("x"&amp;'Рабочий протокол'!C53,13,1),"0123456789")),ISNUMBER(FIND(MID("x"&amp;'Рабочий протокол'!C53,14,1),"0123456789")))</f>
        <v>1</v>
      </c>
      <c r="S53" t="str">
        <f>IF('Рабочий протокол'!C53="","НЕТ КОДА",IF(NOT(AND(LEN('Рабочий протокол'!C53&amp;"")=13,P53,Q53,R53)),"КОД: 13 ЦИФР",IF(COUNTIF('Рабочий протокол'!C$4:C$103,'Рабочий протокол'!C53)&gt;1,"ПОВТОР КОДА","")))</f>
        <v>НЕТ КОДА</v>
      </c>
      <c r="T53" t="str">
        <f t="shared" si="12"/>
        <v>ВНЕСИТЕ ВРЕМЯ</v>
      </c>
      <c r="U53" t="str">
        <f t="shared" si="13"/>
        <v>ВНЕСИТЕ ГИМНАСТИКУ</v>
      </c>
      <c r="V5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3" t="str">
        <f>IF(COUNTA('Рабочий протокол'!B53:C53,'Рабочий протокол'!F53,'Рабочий протокол'!J53)=0,"",IF(S53&lt;&gt;"",S53,IF(T53&lt;&gt;"",T53,IF(U53&lt;&gt;"",U53,V53))))</f>
        <v/>
      </c>
    </row>
    <row r="54" spans="1:23" ht="24" customHeight="1">
      <c r="A54" s="1">
        <v>51</v>
      </c>
      <c r="B54" s="1" t="str">
        <f>IF(ISERROR('Рабочий протокол'!F54),"ТЕКСТ",SUBSTITUTE(TRIM(SUBSTITUTE('Рабочий протокол'!F54&amp;"",CHAR(160)," ")),",","."))</f>
        <v/>
      </c>
      <c r="C54" s="1" t="str">
        <f>IF(ISERROR('Рабочий протокол'!J54),"ТЕКСТ",SUBSTITUTE(TRIM(SUBSTITUTE('Рабочий протокол'!J54&amp;"",CHAR(160)," ")),",","."))</f>
        <v/>
      </c>
      <c r="D54" s="3" t="str">
        <f>IF(B54="","",IF(ISNUMBER('Рабочий протокол'!F54),'Рабочий протокол'!F54,IF(AND(OR(K54="",K54="."),LEN(SUBSTITUTE(B54,".",""))&gt;0,LEN(B54)&lt;=15),VALUE(SUBSTITUTE(B54,".",""))/10^IF(ISNUMBER(FIND(".",B54)),LEN(B54)-FIND(".",B54),0),"ТЕКСТ")))</f>
        <v/>
      </c>
      <c r="E54" s="3" t="str">
        <f>IF(C54="","",IF(ISNUMBER('Рабочий протокол'!J54),'Рабочий протокол'!J54,IF(AND(OR(M54="",M54="."),LEN(SUBSTITUTE(C54,".",""))&gt;0,LEN(C54)&lt;=15),VALUE(SUBSTITUTE(C54,".",""))/10^IF(ISNUMBER(FIND(".",C54)),LEN(C54)-FIND(".",C54),0),"ТЕКСТ")))</f>
        <v/>
      </c>
      <c r="F54" s="3" t="str">
        <f t="shared" si="7"/>
        <v/>
      </c>
      <c r="G54" s="1"/>
      <c r="H54" s="1"/>
      <c r="I54" s="1"/>
      <c r="J54" t="str">
        <f t="shared" si="8"/>
        <v/>
      </c>
      <c r="K54" t="str">
        <f t="shared" si="9"/>
        <v/>
      </c>
      <c r="L54" t="str">
        <f t="shared" si="10"/>
        <v/>
      </c>
      <c r="M54" t="str">
        <f t="shared" si="11"/>
        <v/>
      </c>
      <c r="P54" t="b">
        <f>AND(ISNUMBER(FIND(MID("x"&amp;'Рабочий протокол'!C54,2,1),"0123456789")),ISNUMBER(FIND(MID("x"&amp;'Рабочий протокол'!C54,3,1),"0123456789")),ISNUMBER(FIND(MID("x"&amp;'Рабочий протокол'!C54,4,1),"0123456789")),ISNUMBER(FIND(MID("x"&amp;'Рабочий протокол'!C54,5,1),"0123456789")),ISNUMBER(FIND(MID("x"&amp;'Рабочий протокол'!C54,6,1),"0123456789")))</f>
        <v>1</v>
      </c>
      <c r="Q54" t="b">
        <f>AND(ISNUMBER(FIND(MID("x"&amp;'Рабочий протокол'!C54,7,1),"0123456789")),ISNUMBER(FIND(MID("x"&amp;'Рабочий протокол'!C54,8,1),"0123456789")),ISNUMBER(FIND(MID("x"&amp;'Рабочий протокол'!C54,9,1),"0123456789")),ISNUMBER(FIND(MID("x"&amp;'Рабочий протокол'!C54,10,1),"0123456789")),ISNUMBER(FIND(MID("x"&amp;'Рабочий протокол'!C54,11,1),"0123456789")))</f>
        <v>1</v>
      </c>
      <c r="R54" t="b">
        <f>AND(ISNUMBER(FIND(MID("x"&amp;'Рабочий протокол'!C54,12,1),"0123456789")),ISNUMBER(FIND(MID("x"&amp;'Рабочий протокол'!C54,13,1),"0123456789")),ISNUMBER(FIND(MID("x"&amp;'Рабочий протокол'!C54,14,1),"0123456789")))</f>
        <v>1</v>
      </c>
      <c r="S54" t="str">
        <f>IF('Рабочий протокол'!C54="","НЕТ КОДА",IF(NOT(AND(LEN('Рабочий протокол'!C54&amp;"")=13,P54,Q54,R54)),"КОД: 13 ЦИФР",IF(COUNTIF('Рабочий протокол'!C$4:C$103,'Рабочий протокол'!C54)&gt;1,"ПОВТОР КОДА","")))</f>
        <v>НЕТ КОДА</v>
      </c>
      <c r="T54" t="str">
        <f t="shared" si="12"/>
        <v>ВНЕСИТЕ ВРЕМЯ</v>
      </c>
      <c r="U54" t="str">
        <f t="shared" si="13"/>
        <v>ВНЕСИТЕ ГИМНАСТИКУ</v>
      </c>
      <c r="V5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4" t="str">
        <f>IF(COUNTA('Рабочий протокол'!B54:C54,'Рабочий протокол'!F54,'Рабочий протокол'!J54)=0,"",IF(S54&lt;&gt;"",S54,IF(T54&lt;&gt;"",T54,IF(U54&lt;&gt;"",U54,V54))))</f>
        <v/>
      </c>
    </row>
    <row r="55" spans="1:23" ht="24" customHeight="1">
      <c r="A55" s="1">
        <v>52</v>
      </c>
      <c r="B55" s="1" t="str">
        <f>IF(ISERROR('Рабочий протокол'!F55),"ТЕКСТ",SUBSTITUTE(TRIM(SUBSTITUTE('Рабочий протокол'!F55&amp;"",CHAR(160)," ")),",","."))</f>
        <v/>
      </c>
      <c r="C55" s="1" t="str">
        <f>IF(ISERROR('Рабочий протокол'!J55),"ТЕКСТ",SUBSTITUTE(TRIM(SUBSTITUTE('Рабочий протокол'!J55&amp;"",CHAR(160)," ")),",","."))</f>
        <v/>
      </c>
      <c r="D55" s="3" t="str">
        <f>IF(B55="","",IF(ISNUMBER('Рабочий протокол'!F55),'Рабочий протокол'!F55,IF(AND(OR(K55="",K55="."),LEN(SUBSTITUTE(B55,".",""))&gt;0,LEN(B55)&lt;=15),VALUE(SUBSTITUTE(B55,".",""))/10^IF(ISNUMBER(FIND(".",B55)),LEN(B55)-FIND(".",B55),0),"ТЕКСТ")))</f>
        <v/>
      </c>
      <c r="E55" s="3" t="str">
        <f>IF(C55="","",IF(ISNUMBER('Рабочий протокол'!J55),'Рабочий протокол'!J55,IF(AND(OR(M55="",M55="."),LEN(SUBSTITUTE(C55,".",""))&gt;0,LEN(C55)&lt;=15),VALUE(SUBSTITUTE(C55,".",""))/10^IF(ISNUMBER(FIND(".",C55)),LEN(C55)-FIND(".",C55),0),"ТЕКСТ")))</f>
        <v/>
      </c>
      <c r="F55" s="3" t="str">
        <f t="shared" si="7"/>
        <v/>
      </c>
      <c r="G55" s="1"/>
      <c r="H55" s="1"/>
      <c r="I55" s="1"/>
      <c r="J55" t="str">
        <f t="shared" si="8"/>
        <v/>
      </c>
      <c r="K55" t="str">
        <f t="shared" si="9"/>
        <v/>
      </c>
      <c r="L55" t="str">
        <f t="shared" si="10"/>
        <v/>
      </c>
      <c r="M55" t="str">
        <f t="shared" si="11"/>
        <v/>
      </c>
      <c r="P55" t="b">
        <f>AND(ISNUMBER(FIND(MID("x"&amp;'Рабочий протокол'!C55,2,1),"0123456789")),ISNUMBER(FIND(MID("x"&amp;'Рабочий протокол'!C55,3,1),"0123456789")),ISNUMBER(FIND(MID("x"&amp;'Рабочий протокол'!C55,4,1),"0123456789")),ISNUMBER(FIND(MID("x"&amp;'Рабочий протокол'!C55,5,1),"0123456789")),ISNUMBER(FIND(MID("x"&amp;'Рабочий протокол'!C55,6,1),"0123456789")))</f>
        <v>1</v>
      </c>
      <c r="Q55" t="b">
        <f>AND(ISNUMBER(FIND(MID("x"&amp;'Рабочий протокол'!C55,7,1),"0123456789")),ISNUMBER(FIND(MID("x"&amp;'Рабочий протокол'!C55,8,1),"0123456789")),ISNUMBER(FIND(MID("x"&amp;'Рабочий протокол'!C55,9,1),"0123456789")),ISNUMBER(FIND(MID("x"&amp;'Рабочий протокол'!C55,10,1),"0123456789")),ISNUMBER(FIND(MID("x"&amp;'Рабочий протокол'!C55,11,1),"0123456789")))</f>
        <v>1</v>
      </c>
      <c r="R55" t="b">
        <f>AND(ISNUMBER(FIND(MID("x"&amp;'Рабочий протокол'!C55,12,1),"0123456789")),ISNUMBER(FIND(MID("x"&amp;'Рабочий протокол'!C55,13,1),"0123456789")),ISNUMBER(FIND(MID("x"&amp;'Рабочий протокол'!C55,14,1),"0123456789")))</f>
        <v>1</v>
      </c>
      <c r="S55" t="str">
        <f>IF('Рабочий протокол'!C55="","НЕТ КОДА",IF(NOT(AND(LEN('Рабочий протокол'!C55&amp;"")=13,P55,Q55,R55)),"КОД: 13 ЦИФР",IF(COUNTIF('Рабочий протокол'!C$4:C$103,'Рабочий протокол'!C55)&gt;1,"ПОВТОР КОДА","")))</f>
        <v>НЕТ КОДА</v>
      </c>
      <c r="T55" t="str">
        <f t="shared" si="12"/>
        <v>ВНЕСИТЕ ВРЕМЯ</v>
      </c>
      <c r="U55" t="str">
        <f t="shared" si="13"/>
        <v>ВНЕСИТЕ ГИМНАСТИКУ</v>
      </c>
      <c r="V5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5" t="str">
        <f>IF(COUNTA('Рабочий протокол'!B55:C55,'Рабочий протокол'!F55,'Рабочий протокол'!J55)=0,"",IF(S55&lt;&gt;"",S55,IF(T55&lt;&gt;"",T55,IF(U55&lt;&gt;"",U55,V55))))</f>
        <v/>
      </c>
    </row>
    <row r="56" spans="1:23" ht="24" customHeight="1">
      <c r="A56" s="1">
        <v>53</v>
      </c>
      <c r="B56" s="1" t="str">
        <f>IF(ISERROR('Рабочий протокол'!F56),"ТЕКСТ",SUBSTITUTE(TRIM(SUBSTITUTE('Рабочий протокол'!F56&amp;"",CHAR(160)," ")),",","."))</f>
        <v/>
      </c>
      <c r="C56" s="1" t="str">
        <f>IF(ISERROR('Рабочий протокол'!J56),"ТЕКСТ",SUBSTITUTE(TRIM(SUBSTITUTE('Рабочий протокол'!J56&amp;"",CHAR(160)," ")),",","."))</f>
        <v/>
      </c>
      <c r="D56" s="3" t="str">
        <f>IF(B56="","",IF(ISNUMBER('Рабочий протокол'!F56),'Рабочий протокол'!F56,IF(AND(OR(K56="",K56="."),LEN(SUBSTITUTE(B56,".",""))&gt;0,LEN(B56)&lt;=15),VALUE(SUBSTITUTE(B56,".",""))/10^IF(ISNUMBER(FIND(".",B56)),LEN(B56)-FIND(".",B56),0),"ТЕКСТ")))</f>
        <v/>
      </c>
      <c r="E56" s="3" t="str">
        <f>IF(C56="","",IF(ISNUMBER('Рабочий протокол'!J56),'Рабочий протокол'!J56,IF(AND(OR(M56="",M56="."),LEN(SUBSTITUTE(C56,".",""))&gt;0,LEN(C56)&lt;=15),VALUE(SUBSTITUTE(C56,".",""))/10^IF(ISNUMBER(FIND(".",C56)),LEN(C56)-FIND(".",C56),0),"ТЕКСТ")))</f>
        <v/>
      </c>
      <c r="F56" s="3" t="str">
        <f t="shared" si="7"/>
        <v/>
      </c>
      <c r="G56" s="1"/>
      <c r="H56" s="1"/>
      <c r="I56" s="1"/>
      <c r="J56" t="str">
        <f t="shared" si="8"/>
        <v/>
      </c>
      <c r="K56" t="str">
        <f t="shared" si="9"/>
        <v/>
      </c>
      <c r="L56" t="str">
        <f t="shared" si="10"/>
        <v/>
      </c>
      <c r="M56" t="str">
        <f t="shared" si="11"/>
        <v/>
      </c>
      <c r="P56" t="b">
        <f>AND(ISNUMBER(FIND(MID("x"&amp;'Рабочий протокол'!C56,2,1),"0123456789")),ISNUMBER(FIND(MID("x"&amp;'Рабочий протокол'!C56,3,1),"0123456789")),ISNUMBER(FIND(MID("x"&amp;'Рабочий протокол'!C56,4,1),"0123456789")),ISNUMBER(FIND(MID("x"&amp;'Рабочий протокол'!C56,5,1),"0123456789")),ISNUMBER(FIND(MID("x"&amp;'Рабочий протокол'!C56,6,1),"0123456789")))</f>
        <v>1</v>
      </c>
      <c r="Q56" t="b">
        <f>AND(ISNUMBER(FIND(MID("x"&amp;'Рабочий протокол'!C56,7,1),"0123456789")),ISNUMBER(FIND(MID("x"&amp;'Рабочий протокол'!C56,8,1),"0123456789")),ISNUMBER(FIND(MID("x"&amp;'Рабочий протокол'!C56,9,1),"0123456789")),ISNUMBER(FIND(MID("x"&amp;'Рабочий протокол'!C56,10,1),"0123456789")),ISNUMBER(FIND(MID("x"&amp;'Рабочий протокол'!C56,11,1),"0123456789")))</f>
        <v>1</v>
      </c>
      <c r="R56" t="b">
        <f>AND(ISNUMBER(FIND(MID("x"&amp;'Рабочий протокол'!C56,12,1),"0123456789")),ISNUMBER(FIND(MID("x"&amp;'Рабочий протокол'!C56,13,1),"0123456789")),ISNUMBER(FIND(MID("x"&amp;'Рабочий протокол'!C56,14,1),"0123456789")))</f>
        <v>1</v>
      </c>
      <c r="S56" t="str">
        <f>IF('Рабочий протокол'!C56="","НЕТ КОДА",IF(NOT(AND(LEN('Рабочий протокол'!C56&amp;"")=13,P56,Q56,R56)),"КОД: 13 ЦИФР",IF(COUNTIF('Рабочий протокол'!C$4:C$103,'Рабочий протокол'!C56)&gt;1,"ПОВТОР КОДА","")))</f>
        <v>НЕТ КОДА</v>
      </c>
      <c r="T56" t="str">
        <f t="shared" si="12"/>
        <v>ВНЕСИТЕ ВРЕМЯ</v>
      </c>
      <c r="U56" t="str">
        <f t="shared" si="13"/>
        <v>ВНЕСИТЕ ГИМНАСТИКУ</v>
      </c>
      <c r="V5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6" t="str">
        <f>IF(COUNTA('Рабочий протокол'!B56:C56,'Рабочий протокол'!F56,'Рабочий протокол'!J56)=0,"",IF(S56&lt;&gt;"",S56,IF(T56&lt;&gt;"",T56,IF(U56&lt;&gt;"",U56,V56))))</f>
        <v/>
      </c>
    </row>
    <row r="57" spans="1:23" ht="24" customHeight="1">
      <c r="A57" s="1">
        <v>54</v>
      </c>
      <c r="B57" s="1" t="str">
        <f>IF(ISERROR('Рабочий протокол'!F57),"ТЕКСТ",SUBSTITUTE(TRIM(SUBSTITUTE('Рабочий протокол'!F57&amp;"",CHAR(160)," ")),",","."))</f>
        <v/>
      </c>
      <c r="C57" s="1" t="str">
        <f>IF(ISERROR('Рабочий протокол'!J57),"ТЕКСТ",SUBSTITUTE(TRIM(SUBSTITUTE('Рабочий протокол'!J57&amp;"",CHAR(160)," ")),",","."))</f>
        <v/>
      </c>
      <c r="D57" s="3" t="str">
        <f>IF(B57="","",IF(ISNUMBER('Рабочий протокол'!F57),'Рабочий протокол'!F57,IF(AND(OR(K57="",K57="."),LEN(SUBSTITUTE(B57,".",""))&gt;0,LEN(B57)&lt;=15),VALUE(SUBSTITUTE(B57,".",""))/10^IF(ISNUMBER(FIND(".",B57)),LEN(B57)-FIND(".",B57),0),"ТЕКСТ")))</f>
        <v/>
      </c>
      <c r="E57" s="3" t="str">
        <f>IF(C57="","",IF(ISNUMBER('Рабочий протокол'!J57),'Рабочий протокол'!J57,IF(AND(OR(M57="",M57="."),LEN(SUBSTITUTE(C57,".",""))&gt;0,LEN(C57)&lt;=15),VALUE(SUBSTITUTE(C57,".",""))/10^IF(ISNUMBER(FIND(".",C57)),LEN(C57)-FIND(".",C57),0),"ТЕКСТ")))</f>
        <v/>
      </c>
      <c r="F57" s="3" t="str">
        <f t="shared" si="7"/>
        <v/>
      </c>
      <c r="G57" s="1"/>
      <c r="H57" s="1"/>
      <c r="I57" s="1"/>
      <c r="J57" t="str">
        <f t="shared" si="8"/>
        <v/>
      </c>
      <c r="K57" t="str">
        <f t="shared" si="9"/>
        <v/>
      </c>
      <c r="L57" t="str">
        <f t="shared" si="10"/>
        <v/>
      </c>
      <c r="M57" t="str">
        <f t="shared" si="11"/>
        <v/>
      </c>
      <c r="P57" t="b">
        <f>AND(ISNUMBER(FIND(MID("x"&amp;'Рабочий протокол'!C57,2,1),"0123456789")),ISNUMBER(FIND(MID("x"&amp;'Рабочий протокол'!C57,3,1),"0123456789")),ISNUMBER(FIND(MID("x"&amp;'Рабочий протокол'!C57,4,1),"0123456789")),ISNUMBER(FIND(MID("x"&amp;'Рабочий протокол'!C57,5,1),"0123456789")),ISNUMBER(FIND(MID("x"&amp;'Рабочий протокол'!C57,6,1),"0123456789")))</f>
        <v>1</v>
      </c>
      <c r="Q57" t="b">
        <f>AND(ISNUMBER(FIND(MID("x"&amp;'Рабочий протокол'!C57,7,1),"0123456789")),ISNUMBER(FIND(MID("x"&amp;'Рабочий протокол'!C57,8,1),"0123456789")),ISNUMBER(FIND(MID("x"&amp;'Рабочий протокол'!C57,9,1),"0123456789")),ISNUMBER(FIND(MID("x"&amp;'Рабочий протокол'!C57,10,1),"0123456789")),ISNUMBER(FIND(MID("x"&amp;'Рабочий протокол'!C57,11,1),"0123456789")))</f>
        <v>1</v>
      </c>
      <c r="R57" t="b">
        <f>AND(ISNUMBER(FIND(MID("x"&amp;'Рабочий протокол'!C57,12,1),"0123456789")),ISNUMBER(FIND(MID("x"&amp;'Рабочий протокол'!C57,13,1),"0123456789")),ISNUMBER(FIND(MID("x"&amp;'Рабочий протокол'!C57,14,1),"0123456789")))</f>
        <v>1</v>
      </c>
      <c r="S57" t="str">
        <f>IF('Рабочий протокол'!C57="","НЕТ КОДА",IF(NOT(AND(LEN('Рабочий протокол'!C57&amp;"")=13,P57,Q57,R57)),"КОД: 13 ЦИФР",IF(COUNTIF('Рабочий протокол'!C$4:C$103,'Рабочий протокол'!C57)&gt;1,"ПОВТОР КОДА","")))</f>
        <v>НЕТ КОДА</v>
      </c>
      <c r="T57" t="str">
        <f t="shared" si="12"/>
        <v>ВНЕСИТЕ ВРЕМЯ</v>
      </c>
      <c r="U57" t="str">
        <f t="shared" si="13"/>
        <v>ВНЕСИТЕ ГИМНАСТИКУ</v>
      </c>
      <c r="V5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7" t="str">
        <f>IF(COUNTA('Рабочий протокол'!B57:C57,'Рабочий протокол'!F57,'Рабочий протокол'!J57)=0,"",IF(S57&lt;&gt;"",S57,IF(T57&lt;&gt;"",T57,IF(U57&lt;&gt;"",U57,V57))))</f>
        <v/>
      </c>
    </row>
    <row r="58" spans="1:23" ht="24" customHeight="1">
      <c r="A58" s="1">
        <v>55</v>
      </c>
      <c r="B58" s="1" t="str">
        <f>IF(ISERROR('Рабочий протокол'!F58),"ТЕКСТ",SUBSTITUTE(TRIM(SUBSTITUTE('Рабочий протокол'!F58&amp;"",CHAR(160)," ")),",","."))</f>
        <v/>
      </c>
      <c r="C58" s="1" t="str">
        <f>IF(ISERROR('Рабочий протокол'!J58),"ТЕКСТ",SUBSTITUTE(TRIM(SUBSTITUTE('Рабочий протокол'!J58&amp;"",CHAR(160)," ")),",","."))</f>
        <v/>
      </c>
      <c r="D58" s="3" t="str">
        <f>IF(B58="","",IF(ISNUMBER('Рабочий протокол'!F58),'Рабочий протокол'!F58,IF(AND(OR(K58="",K58="."),LEN(SUBSTITUTE(B58,".",""))&gt;0,LEN(B58)&lt;=15),VALUE(SUBSTITUTE(B58,".",""))/10^IF(ISNUMBER(FIND(".",B58)),LEN(B58)-FIND(".",B58),0),"ТЕКСТ")))</f>
        <v/>
      </c>
      <c r="E58" s="3" t="str">
        <f>IF(C58="","",IF(ISNUMBER('Рабочий протокол'!J58),'Рабочий протокол'!J58,IF(AND(OR(M58="",M58="."),LEN(SUBSTITUTE(C58,".",""))&gt;0,LEN(C58)&lt;=15),VALUE(SUBSTITUTE(C58,".",""))/10^IF(ISNUMBER(FIND(".",C58)),LEN(C58)-FIND(".",C58),0),"ТЕКСТ")))</f>
        <v/>
      </c>
      <c r="F58" s="3" t="str">
        <f t="shared" si="7"/>
        <v/>
      </c>
      <c r="G58" s="1"/>
      <c r="H58" s="1"/>
      <c r="I58" s="1"/>
      <c r="J58" t="str">
        <f t="shared" si="8"/>
        <v/>
      </c>
      <c r="K58" t="str">
        <f t="shared" si="9"/>
        <v/>
      </c>
      <c r="L58" t="str">
        <f t="shared" si="10"/>
        <v/>
      </c>
      <c r="M58" t="str">
        <f t="shared" si="11"/>
        <v/>
      </c>
      <c r="P58" t="b">
        <f>AND(ISNUMBER(FIND(MID("x"&amp;'Рабочий протокол'!C58,2,1),"0123456789")),ISNUMBER(FIND(MID("x"&amp;'Рабочий протокол'!C58,3,1),"0123456789")),ISNUMBER(FIND(MID("x"&amp;'Рабочий протокол'!C58,4,1),"0123456789")),ISNUMBER(FIND(MID("x"&amp;'Рабочий протокол'!C58,5,1),"0123456789")),ISNUMBER(FIND(MID("x"&amp;'Рабочий протокол'!C58,6,1),"0123456789")))</f>
        <v>1</v>
      </c>
      <c r="Q58" t="b">
        <f>AND(ISNUMBER(FIND(MID("x"&amp;'Рабочий протокол'!C58,7,1),"0123456789")),ISNUMBER(FIND(MID("x"&amp;'Рабочий протокол'!C58,8,1),"0123456789")),ISNUMBER(FIND(MID("x"&amp;'Рабочий протокол'!C58,9,1),"0123456789")),ISNUMBER(FIND(MID("x"&amp;'Рабочий протокол'!C58,10,1),"0123456789")),ISNUMBER(FIND(MID("x"&amp;'Рабочий протокол'!C58,11,1),"0123456789")))</f>
        <v>1</v>
      </c>
      <c r="R58" t="b">
        <f>AND(ISNUMBER(FIND(MID("x"&amp;'Рабочий протокол'!C58,12,1),"0123456789")),ISNUMBER(FIND(MID("x"&amp;'Рабочий протокол'!C58,13,1),"0123456789")),ISNUMBER(FIND(MID("x"&amp;'Рабочий протокол'!C58,14,1),"0123456789")))</f>
        <v>1</v>
      </c>
      <c r="S58" t="str">
        <f>IF('Рабочий протокол'!C58="","НЕТ КОДА",IF(NOT(AND(LEN('Рабочий протокол'!C58&amp;"")=13,P58,Q58,R58)),"КОД: 13 ЦИФР",IF(COUNTIF('Рабочий протокол'!C$4:C$103,'Рабочий протокол'!C58)&gt;1,"ПОВТОР КОДА","")))</f>
        <v>НЕТ КОДА</v>
      </c>
      <c r="T58" t="str">
        <f t="shared" si="12"/>
        <v>ВНЕСИТЕ ВРЕМЯ</v>
      </c>
      <c r="U58" t="str">
        <f t="shared" si="13"/>
        <v>ВНЕСИТЕ ГИМНАСТИКУ</v>
      </c>
      <c r="V5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8" t="str">
        <f>IF(COUNTA('Рабочий протокол'!B58:C58,'Рабочий протокол'!F58,'Рабочий протокол'!J58)=0,"",IF(S58&lt;&gt;"",S58,IF(T58&lt;&gt;"",T58,IF(U58&lt;&gt;"",U58,V58))))</f>
        <v/>
      </c>
    </row>
    <row r="59" spans="1:23" ht="24" customHeight="1">
      <c r="A59" s="1">
        <v>56</v>
      </c>
      <c r="B59" s="1" t="str">
        <f>IF(ISERROR('Рабочий протокол'!F59),"ТЕКСТ",SUBSTITUTE(TRIM(SUBSTITUTE('Рабочий протокол'!F59&amp;"",CHAR(160)," ")),",","."))</f>
        <v/>
      </c>
      <c r="C59" s="1" t="str">
        <f>IF(ISERROR('Рабочий протокол'!J59),"ТЕКСТ",SUBSTITUTE(TRIM(SUBSTITUTE('Рабочий протокол'!J59&amp;"",CHAR(160)," ")),",","."))</f>
        <v/>
      </c>
      <c r="D59" s="3" t="str">
        <f>IF(B59="","",IF(ISNUMBER('Рабочий протокол'!F59),'Рабочий протокол'!F59,IF(AND(OR(K59="",K59="."),LEN(SUBSTITUTE(B59,".",""))&gt;0,LEN(B59)&lt;=15),VALUE(SUBSTITUTE(B59,".",""))/10^IF(ISNUMBER(FIND(".",B59)),LEN(B59)-FIND(".",B59),0),"ТЕКСТ")))</f>
        <v/>
      </c>
      <c r="E59" s="3" t="str">
        <f>IF(C59="","",IF(ISNUMBER('Рабочий протокол'!J59),'Рабочий протокол'!J59,IF(AND(OR(M59="",M59="."),LEN(SUBSTITUTE(C59,".",""))&gt;0,LEN(C59)&lt;=15),VALUE(SUBSTITUTE(C59,".",""))/10^IF(ISNUMBER(FIND(".",C59)),LEN(C59)-FIND(".",C59),0),"ТЕКСТ")))</f>
        <v/>
      </c>
      <c r="F59" s="3" t="str">
        <f t="shared" si="7"/>
        <v/>
      </c>
      <c r="G59" s="1"/>
      <c r="H59" s="1"/>
      <c r="I59" s="1"/>
      <c r="J59" t="str">
        <f t="shared" si="8"/>
        <v/>
      </c>
      <c r="K59" t="str">
        <f t="shared" si="9"/>
        <v/>
      </c>
      <c r="L59" t="str">
        <f t="shared" si="10"/>
        <v/>
      </c>
      <c r="M59" t="str">
        <f t="shared" si="11"/>
        <v/>
      </c>
      <c r="P59" t="b">
        <f>AND(ISNUMBER(FIND(MID("x"&amp;'Рабочий протокол'!C59,2,1),"0123456789")),ISNUMBER(FIND(MID("x"&amp;'Рабочий протокол'!C59,3,1),"0123456789")),ISNUMBER(FIND(MID("x"&amp;'Рабочий протокол'!C59,4,1),"0123456789")),ISNUMBER(FIND(MID("x"&amp;'Рабочий протокол'!C59,5,1),"0123456789")),ISNUMBER(FIND(MID("x"&amp;'Рабочий протокол'!C59,6,1),"0123456789")))</f>
        <v>1</v>
      </c>
      <c r="Q59" t="b">
        <f>AND(ISNUMBER(FIND(MID("x"&amp;'Рабочий протокол'!C59,7,1),"0123456789")),ISNUMBER(FIND(MID("x"&amp;'Рабочий протокол'!C59,8,1),"0123456789")),ISNUMBER(FIND(MID("x"&amp;'Рабочий протокол'!C59,9,1),"0123456789")),ISNUMBER(FIND(MID("x"&amp;'Рабочий протокол'!C59,10,1),"0123456789")),ISNUMBER(FIND(MID("x"&amp;'Рабочий протокол'!C59,11,1),"0123456789")))</f>
        <v>1</v>
      </c>
      <c r="R59" t="b">
        <f>AND(ISNUMBER(FIND(MID("x"&amp;'Рабочий протокол'!C59,12,1),"0123456789")),ISNUMBER(FIND(MID("x"&amp;'Рабочий протокол'!C59,13,1),"0123456789")),ISNUMBER(FIND(MID("x"&amp;'Рабочий протокол'!C59,14,1),"0123456789")))</f>
        <v>1</v>
      </c>
      <c r="S59" t="str">
        <f>IF('Рабочий протокол'!C59="","НЕТ КОДА",IF(NOT(AND(LEN('Рабочий протокол'!C59&amp;"")=13,P59,Q59,R59)),"КОД: 13 ЦИФР",IF(COUNTIF('Рабочий протокол'!C$4:C$103,'Рабочий протокол'!C59)&gt;1,"ПОВТОР КОДА","")))</f>
        <v>НЕТ КОДА</v>
      </c>
      <c r="T59" t="str">
        <f t="shared" si="12"/>
        <v>ВНЕСИТЕ ВРЕМЯ</v>
      </c>
      <c r="U59" t="str">
        <f t="shared" si="13"/>
        <v>ВНЕСИТЕ ГИМНАСТИКУ</v>
      </c>
      <c r="V5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9" t="str">
        <f>IF(COUNTA('Рабочий протокол'!B59:C59,'Рабочий протокол'!F59,'Рабочий протокол'!J59)=0,"",IF(S59&lt;&gt;"",S59,IF(T59&lt;&gt;"",T59,IF(U59&lt;&gt;"",U59,V59))))</f>
        <v/>
      </c>
    </row>
    <row r="60" spans="1:23" ht="24" customHeight="1">
      <c r="A60" s="1">
        <v>57</v>
      </c>
      <c r="B60" s="1" t="str">
        <f>IF(ISERROR('Рабочий протокол'!F60),"ТЕКСТ",SUBSTITUTE(TRIM(SUBSTITUTE('Рабочий протокол'!F60&amp;"",CHAR(160)," ")),",","."))</f>
        <v/>
      </c>
      <c r="C60" s="1" t="str">
        <f>IF(ISERROR('Рабочий протокол'!J60),"ТЕКСТ",SUBSTITUTE(TRIM(SUBSTITUTE('Рабочий протокол'!J60&amp;"",CHAR(160)," ")),",","."))</f>
        <v/>
      </c>
      <c r="D60" s="3" t="str">
        <f>IF(B60="","",IF(ISNUMBER('Рабочий протокол'!F60),'Рабочий протокол'!F60,IF(AND(OR(K60="",K60="."),LEN(SUBSTITUTE(B60,".",""))&gt;0,LEN(B60)&lt;=15),VALUE(SUBSTITUTE(B60,".",""))/10^IF(ISNUMBER(FIND(".",B60)),LEN(B60)-FIND(".",B60),0),"ТЕКСТ")))</f>
        <v/>
      </c>
      <c r="E60" s="3" t="str">
        <f>IF(C60="","",IF(ISNUMBER('Рабочий протокол'!J60),'Рабочий протокол'!J60,IF(AND(OR(M60="",M60="."),LEN(SUBSTITUTE(C60,".",""))&gt;0,LEN(C60)&lt;=15),VALUE(SUBSTITUTE(C60,".",""))/10^IF(ISNUMBER(FIND(".",C60)),LEN(C60)-FIND(".",C60),0),"ТЕКСТ")))</f>
        <v/>
      </c>
      <c r="F60" s="3" t="str">
        <f t="shared" si="7"/>
        <v/>
      </c>
      <c r="G60" s="1"/>
      <c r="H60" s="1"/>
      <c r="I60" s="1"/>
      <c r="J60" t="str">
        <f t="shared" si="8"/>
        <v/>
      </c>
      <c r="K60" t="str">
        <f t="shared" si="9"/>
        <v/>
      </c>
      <c r="L60" t="str">
        <f t="shared" si="10"/>
        <v/>
      </c>
      <c r="M60" t="str">
        <f t="shared" si="11"/>
        <v/>
      </c>
      <c r="P60" t="b">
        <f>AND(ISNUMBER(FIND(MID("x"&amp;'Рабочий протокол'!C60,2,1),"0123456789")),ISNUMBER(FIND(MID("x"&amp;'Рабочий протокол'!C60,3,1),"0123456789")),ISNUMBER(FIND(MID("x"&amp;'Рабочий протокол'!C60,4,1),"0123456789")),ISNUMBER(FIND(MID("x"&amp;'Рабочий протокол'!C60,5,1),"0123456789")),ISNUMBER(FIND(MID("x"&amp;'Рабочий протокол'!C60,6,1),"0123456789")))</f>
        <v>1</v>
      </c>
      <c r="Q60" t="b">
        <f>AND(ISNUMBER(FIND(MID("x"&amp;'Рабочий протокол'!C60,7,1),"0123456789")),ISNUMBER(FIND(MID("x"&amp;'Рабочий протокол'!C60,8,1),"0123456789")),ISNUMBER(FIND(MID("x"&amp;'Рабочий протокол'!C60,9,1),"0123456789")),ISNUMBER(FIND(MID("x"&amp;'Рабочий протокол'!C60,10,1),"0123456789")),ISNUMBER(FIND(MID("x"&amp;'Рабочий протокол'!C60,11,1),"0123456789")))</f>
        <v>1</v>
      </c>
      <c r="R60" t="b">
        <f>AND(ISNUMBER(FIND(MID("x"&amp;'Рабочий протокол'!C60,12,1),"0123456789")),ISNUMBER(FIND(MID("x"&amp;'Рабочий протокол'!C60,13,1),"0123456789")),ISNUMBER(FIND(MID("x"&amp;'Рабочий протокол'!C60,14,1),"0123456789")))</f>
        <v>1</v>
      </c>
      <c r="S60" t="str">
        <f>IF('Рабочий протокол'!C60="","НЕТ КОДА",IF(NOT(AND(LEN('Рабочий протокол'!C60&amp;"")=13,P60,Q60,R60)),"КОД: 13 ЦИФР",IF(COUNTIF('Рабочий протокол'!C$4:C$103,'Рабочий протокол'!C60)&gt;1,"ПОВТОР КОДА","")))</f>
        <v>НЕТ КОДА</v>
      </c>
      <c r="T60" t="str">
        <f t="shared" si="12"/>
        <v>ВНЕСИТЕ ВРЕМЯ</v>
      </c>
      <c r="U60" t="str">
        <f t="shared" si="13"/>
        <v>ВНЕСИТЕ ГИМНАСТИКУ</v>
      </c>
      <c r="V6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0" t="str">
        <f>IF(COUNTA('Рабочий протокол'!B60:C60,'Рабочий протокол'!F60,'Рабочий протокол'!J60)=0,"",IF(S60&lt;&gt;"",S60,IF(T60&lt;&gt;"",T60,IF(U60&lt;&gt;"",U60,V60))))</f>
        <v/>
      </c>
    </row>
    <row r="61" spans="1:23" ht="24" customHeight="1">
      <c r="A61" s="1">
        <v>58</v>
      </c>
      <c r="B61" s="1" t="str">
        <f>IF(ISERROR('Рабочий протокол'!F61),"ТЕКСТ",SUBSTITUTE(TRIM(SUBSTITUTE('Рабочий протокол'!F61&amp;"",CHAR(160)," ")),",","."))</f>
        <v/>
      </c>
      <c r="C61" s="1" t="str">
        <f>IF(ISERROR('Рабочий протокол'!J61),"ТЕКСТ",SUBSTITUTE(TRIM(SUBSTITUTE('Рабочий протокол'!J61&amp;"",CHAR(160)," ")),",","."))</f>
        <v/>
      </c>
      <c r="D61" s="3" t="str">
        <f>IF(B61="","",IF(ISNUMBER('Рабочий протокол'!F61),'Рабочий протокол'!F61,IF(AND(OR(K61="",K61="."),LEN(SUBSTITUTE(B61,".",""))&gt;0,LEN(B61)&lt;=15),VALUE(SUBSTITUTE(B61,".",""))/10^IF(ISNUMBER(FIND(".",B61)),LEN(B61)-FIND(".",B61),0),"ТЕКСТ")))</f>
        <v/>
      </c>
      <c r="E61" s="3" t="str">
        <f>IF(C61="","",IF(ISNUMBER('Рабочий протокол'!J61),'Рабочий протокол'!J61,IF(AND(OR(M61="",M61="."),LEN(SUBSTITUTE(C61,".",""))&gt;0,LEN(C61)&lt;=15),VALUE(SUBSTITUTE(C61,".",""))/10^IF(ISNUMBER(FIND(".",C61)),LEN(C61)-FIND(".",C61),0),"ТЕКСТ")))</f>
        <v/>
      </c>
      <c r="F61" s="3" t="str">
        <f t="shared" si="7"/>
        <v/>
      </c>
      <c r="G61" s="1"/>
      <c r="H61" s="1"/>
      <c r="I61" s="1"/>
      <c r="J61" t="str">
        <f t="shared" si="8"/>
        <v/>
      </c>
      <c r="K61" t="str">
        <f t="shared" si="9"/>
        <v/>
      </c>
      <c r="L61" t="str">
        <f t="shared" si="10"/>
        <v/>
      </c>
      <c r="M61" t="str">
        <f t="shared" si="11"/>
        <v/>
      </c>
      <c r="P61" t="b">
        <f>AND(ISNUMBER(FIND(MID("x"&amp;'Рабочий протокол'!C61,2,1),"0123456789")),ISNUMBER(FIND(MID("x"&amp;'Рабочий протокол'!C61,3,1),"0123456789")),ISNUMBER(FIND(MID("x"&amp;'Рабочий протокол'!C61,4,1),"0123456789")),ISNUMBER(FIND(MID("x"&amp;'Рабочий протокол'!C61,5,1),"0123456789")),ISNUMBER(FIND(MID("x"&amp;'Рабочий протокол'!C61,6,1),"0123456789")))</f>
        <v>1</v>
      </c>
      <c r="Q61" t="b">
        <f>AND(ISNUMBER(FIND(MID("x"&amp;'Рабочий протокол'!C61,7,1),"0123456789")),ISNUMBER(FIND(MID("x"&amp;'Рабочий протокол'!C61,8,1),"0123456789")),ISNUMBER(FIND(MID("x"&amp;'Рабочий протокол'!C61,9,1),"0123456789")),ISNUMBER(FIND(MID("x"&amp;'Рабочий протокол'!C61,10,1),"0123456789")),ISNUMBER(FIND(MID("x"&amp;'Рабочий протокол'!C61,11,1),"0123456789")))</f>
        <v>1</v>
      </c>
      <c r="R61" t="b">
        <f>AND(ISNUMBER(FIND(MID("x"&amp;'Рабочий протокол'!C61,12,1),"0123456789")),ISNUMBER(FIND(MID("x"&amp;'Рабочий протокол'!C61,13,1),"0123456789")),ISNUMBER(FIND(MID("x"&amp;'Рабочий протокол'!C61,14,1),"0123456789")))</f>
        <v>1</v>
      </c>
      <c r="S61" t="str">
        <f>IF('Рабочий протокол'!C61="","НЕТ КОДА",IF(NOT(AND(LEN('Рабочий протокол'!C61&amp;"")=13,P61,Q61,R61)),"КОД: 13 ЦИФР",IF(COUNTIF('Рабочий протокол'!C$4:C$103,'Рабочий протокол'!C61)&gt;1,"ПОВТОР КОДА","")))</f>
        <v>НЕТ КОДА</v>
      </c>
      <c r="T61" t="str">
        <f t="shared" si="12"/>
        <v>ВНЕСИТЕ ВРЕМЯ</v>
      </c>
      <c r="U61" t="str">
        <f t="shared" si="13"/>
        <v>ВНЕСИТЕ ГИМНАСТИКУ</v>
      </c>
      <c r="V6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1" t="str">
        <f>IF(COUNTA('Рабочий протокол'!B61:C61,'Рабочий протокол'!F61,'Рабочий протокол'!J61)=0,"",IF(S61&lt;&gt;"",S61,IF(T61&lt;&gt;"",T61,IF(U61&lt;&gt;"",U61,V61))))</f>
        <v/>
      </c>
    </row>
    <row r="62" spans="1:23" ht="24" customHeight="1">
      <c r="A62" s="1">
        <v>59</v>
      </c>
      <c r="B62" s="1" t="str">
        <f>IF(ISERROR('Рабочий протокол'!F62),"ТЕКСТ",SUBSTITUTE(TRIM(SUBSTITUTE('Рабочий протокол'!F62&amp;"",CHAR(160)," ")),",","."))</f>
        <v/>
      </c>
      <c r="C62" s="1" t="str">
        <f>IF(ISERROR('Рабочий протокол'!J62),"ТЕКСТ",SUBSTITUTE(TRIM(SUBSTITUTE('Рабочий протокол'!J62&amp;"",CHAR(160)," ")),",","."))</f>
        <v/>
      </c>
      <c r="D62" s="3" t="str">
        <f>IF(B62="","",IF(ISNUMBER('Рабочий протокол'!F62),'Рабочий протокол'!F62,IF(AND(OR(K62="",K62="."),LEN(SUBSTITUTE(B62,".",""))&gt;0,LEN(B62)&lt;=15),VALUE(SUBSTITUTE(B62,".",""))/10^IF(ISNUMBER(FIND(".",B62)),LEN(B62)-FIND(".",B62),0),"ТЕКСТ")))</f>
        <v/>
      </c>
      <c r="E62" s="3" t="str">
        <f>IF(C62="","",IF(ISNUMBER('Рабочий протокол'!J62),'Рабочий протокол'!J62,IF(AND(OR(M62="",M62="."),LEN(SUBSTITUTE(C62,".",""))&gt;0,LEN(C62)&lt;=15),VALUE(SUBSTITUTE(C62,".",""))/10^IF(ISNUMBER(FIND(".",C62)),LEN(C62)-FIND(".",C62),0),"ТЕКСТ")))</f>
        <v/>
      </c>
      <c r="F62" s="3" t="str">
        <f t="shared" si="7"/>
        <v/>
      </c>
      <c r="G62" s="1"/>
      <c r="H62" s="1"/>
      <c r="I62" s="1"/>
      <c r="J62" t="str">
        <f t="shared" si="8"/>
        <v/>
      </c>
      <c r="K62" t="str">
        <f t="shared" si="9"/>
        <v/>
      </c>
      <c r="L62" t="str">
        <f t="shared" si="10"/>
        <v/>
      </c>
      <c r="M62" t="str">
        <f t="shared" si="11"/>
        <v/>
      </c>
      <c r="P62" t="b">
        <f>AND(ISNUMBER(FIND(MID("x"&amp;'Рабочий протокол'!C62,2,1),"0123456789")),ISNUMBER(FIND(MID("x"&amp;'Рабочий протокол'!C62,3,1),"0123456789")),ISNUMBER(FIND(MID("x"&amp;'Рабочий протокол'!C62,4,1),"0123456789")),ISNUMBER(FIND(MID("x"&amp;'Рабочий протокол'!C62,5,1),"0123456789")),ISNUMBER(FIND(MID("x"&amp;'Рабочий протокол'!C62,6,1),"0123456789")))</f>
        <v>1</v>
      </c>
      <c r="Q62" t="b">
        <f>AND(ISNUMBER(FIND(MID("x"&amp;'Рабочий протокол'!C62,7,1),"0123456789")),ISNUMBER(FIND(MID("x"&amp;'Рабочий протокол'!C62,8,1),"0123456789")),ISNUMBER(FIND(MID("x"&amp;'Рабочий протокол'!C62,9,1),"0123456789")),ISNUMBER(FIND(MID("x"&amp;'Рабочий протокол'!C62,10,1),"0123456789")),ISNUMBER(FIND(MID("x"&amp;'Рабочий протокол'!C62,11,1),"0123456789")))</f>
        <v>1</v>
      </c>
      <c r="R62" t="b">
        <f>AND(ISNUMBER(FIND(MID("x"&amp;'Рабочий протокол'!C62,12,1),"0123456789")),ISNUMBER(FIND(MID("x"&amp;'Рабочий протокол'!C62,13,1),"0123456789")),ISNUMBER(FIND(MID("x"&amp;'Рабочий протокол'!C62,14,1),"0123456789")))</f>
        <v>1</v>
      </c>
      <c r="S62" t="str">
        <f>IF('Рабочий протокол'!C62="","НЕТ КОДА",IF(NOT(AND(LEN('Рабочий протокол'!C62&amp;"")=13,P62,Q62,R62)),"КОД: 13 ЦИФР",IF(COUNTIF('Рабочий протокол'!C$4:C$103,'Рабочий протокол'!C62)&gt;1,"ПОВТОР КОДА","")))</f>
        <v>НЕТ КОДА</v>
      </c>
      <c r="T62" t="str">
        <f t="shared" si="12"/>
        <v>ВНЕСИТЕ ВРЕМЯ</v>
      </c>
      <c r="U62" t="str">
        <f t="shared" si="13"/>
        <v>ВНЕСИТЕ ГИМНАСТИКУ</v>
      </c>
      <c r="V6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2" t="str">
        <f>IF(COUNTA('Рабочий протокол'!B62:C62,'Рабочий протокол'!F62,'Рабочий протокол'!J62)=0,"",IF(S62&lt;&gt;"",S62,IF(T62&lt;&gt;"",T62,IF(U62&lt;&gt;"",U62,V62))))</f>
        <v/>
      </c>
    </row>
    <row r="63" spans="1:23" ht="24" customHeight="1">
      <c r="A63" s="1">
        <v>60</v>
      </c>
      <c r="B63" s="1" t="str">
        <f>IF(ISERROR('Рабочий протокол'!F63),"ТЕКСТ",SUBSTITUTE(TRIM(SUBSTITUTE('Рабочий протокол'!F63&amp;"",CHAR(160)," ")),",","."))</f>
        <v/>
      </c>
      <c r="C63" s="1" t="str">
        <f>IF(ISERROR('Рабочий протокол'!J63),"ТЕКСТ",SUBSTITUTE(TRIM(SUBSTITUTE('Рабочий протокол'!J63&amp;"",CHAR(160)," ")),",","."))</f>
        <v/>
      </c>
      <c r="D63" s="3" t="str">
        <f>IF(B63="","",IF(ISNUMBER('Рабочий протокол'!F63),'Рабочий протокол'!F63,IF(AND(OR(K63="",K63="."),LEN(SUBSTITUTE(B63,".",""))&gt;0,LEN(B63)&lt;=15),VALUE(SUBSTITUTE(B63,".",""))/10^IF(ISNUMBER(FIND(".",B63)),LEN(B63)-FIND(".",B63),0),"ТЕКСТ")))</f>
        <v/>
      </c>
      <c r="E63" s="3" t="str">
        <f>IF(C63="","",IF(ISNUMBER('Рабочий протокол'!J63),'Рабочий протокол'!J63,IF(AND(OR(M63="",M63="."),LEN(SUBSTITUTE(C63,".",""))&gt;0,LEN(C63)&lt;=15),VALUE(SUBSTITUTE(C63,".",""))/10^IF(ISNUMBER(FIND(".",C63)),LEN(C63)-FIND(".",C63),0),"ТЕКСТ")))</f>
        <v/>
      </c>
      <c r="F63" s="3" t="str">
        <f t="shared" si="7"/>
        <v/>
      </c>
      <c r="G63" s="1"/>
      <c r="H63" s="1"/>
      <c r="I63" s="1"/>
      <c r="J63" t="str">
        <f t="shared" si="8"/>
        <v/>
      </c>
      <c r="K63" t="str">
        <f t="shared" si="9"/>
        <v/>
      </c>
      <c r="L63" t="str">
        <f t="shared" si="10"/>
        <v/>
      </c>
      <c r="M63" t="str">
        <f t="shared" si="11"/>
        <v/>
      </c>
      <c r="P63" t="b">
        <f>AND(ISNUMBER(FIND(MID("x"&amp;'Рабочий протокол'!C63,2,1),"0123456789")),ISNUMBER(FIND(MID("x"&amp;'Рабочий протокол'!C63,3,1),"0123456789")),ISNUMBER(FIND(MID("x"&amp;'Рабочий протокол'!C63,4,1),"0123456789")),ISNUMBER(FIND(MID("x"&amp;'Рабочий протокол'!C63,5,1),"0123456789")),ISNUMBER(FIND(MID("x"&amp;'Рабочий протокол'!C63,6,1),"0123456789")))</f>
        <v>1</v>
      </c>
      <c r="Q63" t="b">
        <f>AND(ISNUMBER(FIND(MID("x"&amp;'Рабочий протокол'!C63,7,1),"0123456789")),ISNUMBER(FIND(MID("x"&amp;'Рабочий протокол'!C63,8,1),"0123456789")),ISNUMBER(FIND(MID("x"&amp;'Рабочий протокол'!C63,9,1),"0123456789")),ISNUMBER(FIND(MID("x"&amp;'Рабочий протокол'!C63,10,1),"0123456789")),ISNUMBER(FIND(MID("x"&amp;'Рабочий протокол'!C63,11,1),"0123456789")))</f>
        <v>1</v>
      </c>
      <c r="R63" t="b">
        <f>AND(ISNUMBER(FIND(MID("x"&amp;'Рабочий протокол'!C63,12,1),"0123456789")),ISNUMBER(FIND(MID("x"&amp;'Рабочий протокол'!C63,13,1),"0123456789")),ISNUMBER(FIND(MID("x"&amp;'Рабочий протокол'!C63,14,1),"0123456789")))</f>
        <v>1</v>
      </c>
      <c r="S63" t="str">
        <f>IF('Рабочий протокол'!C63="","НЕТ КОДА",IF(NOT(AND(LEN('Рабочий протокол'!C63&amp;"")=13,P63,Q63,R63)),"КОД: 13 ЦИФР",IF(COUNTIF('Рабочий протокол'!C$4:C$103,'Рабочий протокол'!C63)&gt;1,"ПОВТОР КОДА","")))</f>
        <v>НЕТ КОДА</v>
      </c>
      <c r="T63" t="str">
        <f t="shared" si="12"/>
        <v>ВНЕСИТЕ ВРЕМЯ</v>
      </c>
      <c r="U63" t="str">
        <f t="shared" si="13"/>
        <v>ВНЕСИТЕ ГИМНАСТИКУ</v>
      </c>
      <c r="V6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3" t="str">
        <f>IF(COUNTA('Рабочий протокол'!B63:C63,'Рабочий протокол'!F63,'Рабочий протокол'!J63)=0,"",IF(S63&lt;&gt;"",S63,IF(T63&lt;&gt;"",T63,IF(U63&lt;&gt;"",U63,V63))))</f>
        <v/>
      </c>
    </row>
    <row r="64" spans="1:23" ht="24" customHeight="1">
      <c r="A64" s="1">
        <v>61</v>
      </c>
      <c r="B64" s="1" t="str">
        <f>IF(ISERROR('Рабочий протокол'!F64),"ТЕКСТ",SUBSTITUTE(TRIM(SUBSTITUTE('Рабочий протокол'!F64&amp;"",CHAR(160)," ")),",","."))</f>
        <v/>
      </c>
      <c r="C64" s="1" t="str">
        <f>IF(ISERROR('Рабочий протокол'!J64),"ТЕКСТ",SUBSTITUTE(TRIM(SUBSTITUTE('Рабочий протокол'!J64&amp;"",CHAR(160)," ")),",","."))</f>
        <v/>
      </c>
      <c r="D64" s="3" t="str">
        <f>IF(B64="","",IF(ISNUMBER('Рабочий протокол'!F64),'Рабочий протокол'!F64,IF(AND(OR(K64="",K64="."),LEN(SUBSTITUTE(B64,".",""))&gt;0,LEN(B64)&lt;=15),VALUE(SUBSTITUTE(B64,".",""))/10^IF(ISNUMBER(FIND(".",B64)),LEN(B64)-FIND(".",B64),0),"ТЕКСТ")))</f>
        <v/>
      </c>
      <c r="E64" s="3" t="str">
        <f>IF(C64="","",IF(ISNUMBER('Рабочий протокол'!J64),'Рабочий протокол'!J64,IF(AND(OR(M64="",M64="."),LEN(SUBSTITUTE(C64,".",""))&gt;0,LEN(C64)&lt;=15),VALUE(SUBSTITUTE(C64,".",""))/10^IF(ISNUMBER(FIND(".",C64)),LEN(C64)-FIND(".",C64),0),"ТЕКСТ")))</f>
        <v/>
      </c>
      <c r="F64" s="3" t="str">
        <f t="shared" si="7"/>
        <v/>
      </c>
      <c r="G64" s="1"/>
      <c r="H64" s="1"/>
      <c r="I64" s="1"/>
      <c r="J64" t="str">
        <f t="shared" si="8"/>
        <v/>
      </c>
      <c r="K64" t="str">
        <f t="shared" si="9"/>
        <v/>
      </c>
      <c r="L64" t="str">
        <f t="shared" si="10"/>
        <v/>
      </c>
      <c r="M64" t="str">
        <f t="shared" si="11"/>
        <v/>
      </c>
      <c r="P64" t="b">
        <f>AND(ISNUMBER(FIND(MID("x"&amp;'Рабочий протокол'!C64,2,1),"0123456789")),ISNUMBER(FIND(MID("x"&amp;'Рабочий протокол'!C64,3,1),"0123456789")),ISNUMBER(FIND(MID("x"&amp;'Рабочий протокол'!C64,4,1),"0123456789")),ISNUMBER(FIND(MID("x"&amp;'Рабочий протокол'!C64,5,1),"0123456789")),ISNUMBER(FIND(MID("x"&amp;'Рабочий протокол'!C64,6,1),"0123456789")))</f>
        <v>1</v>
      </c>
      <c r="Q64" t="b">
        <f>AND(ISNUMBER(FIND(MID("x"&amp;'Рабочий протокол'!C64,7,1),"0123456789")),ISNUMBER(FIND(MID("x"&amp;'Рабочий протокол'!C64,8,1),"0123456789")),ISNUMBER(FIND(MID("x"&amp;'Рабочий протокол'!C64,9,1),"0123456789")),ISNUMBER(FIND(MID("x"&amp;'Рабочий протокол'!C64,10,1),"0123456789")),ISNUMBER(FIND(MID("x"&amp;'Рабочий протокол'!C64,11,1),"0123456789")))</f>
        <v>1</v>
      </c>
      <c r="R64" t="b">
        <f>AND(ISNUMBER(FIND(MID("x"&amp;'Рабочий протокол'!C64,12,1),"0123456789")),ISNUMBER(FIND(MID("x"&amp;'Рабочий протокол'!C64,13,1),"0123456789")),ISNUMBER(FIND(MID("x"&amp;'Рабочий протокол'!C64,14,1),"0123456789")))</f>
        <v>1</v>
      </c>
      <c r="S64" t="str">
        <f>IF('Рабочий протокол'!C64="","НЕТ КОДА",IF(NOT(AND(LEN('Рабочий протокол'!C64&amp;"")=13,P64,Q64,R64)),"КОД: 13 ЦИФР",IF(COUNTIF('Рабочий протокол'!C$4:C$103,'Рабочий протокол'!C64)&gt;1,"ПОВТОР КОДА","")))</f>
        <v>НЕТ КОДА</v>
      </c>
      <c r="T64" t="str">
        <f t="shared" si="12"/>
        <v>ВНЕСИТЕ ВРЕМЯ</v>
      </c>
      <c r="U64" t="str">
        <f t="shared" si="13"/>
        <v>ВНЕСИТЕ ГИМНАСТИКУ</v>
      </c>
      <c r="V6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4" t="str">
        <f>IF(COUNTA('Рабочий протокол'!B64:C64,'Рабочий протокол'!F64,'Рабочий протокол'!J64)=0,"",IF(S64&lt;&gt;"",S64,IF(T64&lt;&gt;"",T64,IF(U64&lt;&gt;"",U64,V64))))</f>
        <v/>
      </c>
    </row>
    <row r="65" spans="1:23" ht="24" customHeight="1">
      <c r="A65" s="1">
        <v>62</v>
      </c>
      <c r="B65" s="1" t="str">
        <f>IF(ISERROR('Рабочий протокол'!F65),"ТЕКСТ",SUBSTITUTE(TRIM(SUBSTITUTE('Рабочий протокол'!F65&amp;"",CHAR(160)," ")),",","."))</f>
        <v/>
      </c>
      <c r="C65" s="1" t="str">
        <f>IF(ISERROR('Рабочий протокол'!J65),"ТЕКСТ",SUBSTITUTE(TRIM(SUBSTITUTE('Рабочий протокол'!J65&amp;"",CHAR(160)," ")),",","."))</f>
        <v/>
      </c>
      <c r="D65" s="3" t="str">
        <f>IF(B65="","",IF(ISNUMBER('Рабочий протокол'!F65),'Рабочий протокол'!F65,IF(AND(OR(K65="",K65="."),LEN(SUBSTITUTE(B65,".",""))&gt;0,LEN(B65)&lt;=15),VALUE(SUBSTITUTE(B65,".",""))/10^IF(ISNUMBER(FIND(".",B65)),LEN(B65)-FIND(".",B65),0),"ТЕКСТ")))</f>
        <v/>
      </c>
      <c r="E65" s="3" t="str">
        <f>IF(C65="","",IF(ISNUMBER('Рабочий протокол'!J65),'Рабочий протокол'!J65,IF(AND(OR(M65="",M65="."),LEN(SUBSTITUTE(C65,".",""))&gt;0,LEN(C65)&lt;=15),VALUE(SUBSTITUTE(C65,".",""))/10^IF(ISNUMBER(FIND(".",C65)),LEN(C65)-FIND(".",C65),0),"ТЕКСТ")))</f>
        <v/>
      </c>
      <c r="F65" s="3" t="str">
        <f t="shared" si="7"/>
        <v/>
      </c>
      <c r="G65" s="1"/>
      <c r="H65" s="1"/>
      <c r="I65" s="1"/>
      <c r="J65" t="str">
        <f t="shared" si="8"/>
        <v/>
      </c>
      <c r="K65" t="str">
        <f t="shared" si="9"/>
        <v/>
      </c>
      <c r="L65" t="str">
        <f t="shared" si="10"/>
        <v/>
      </c>
      <c r="M65" t="str">
        <f t="shared" si="11"/>
        <v/>
      </c>
      <c r="P65" t="b">
        <f>AND(ISNUMBER(FIND(MID("x"&amp;'Рабочий протокол'!C65,2,1),"0123456789")),ISNUMBER(FIND(MID("x"&amp;'Рабочий протокол'!C65,3,1),"0123456789")),ISNUMBER(FIND(MID("x"&amp;'Рабочий протокол'!C65,4,1),"0123456789")),ISNUMBER(FIND(MID("x"&amp;'Рабочий протокол'!C65,5,1),"0123456789")),ISNUMBER(FIND(MID("x"&amp;'Рабочий протокол'!C65,6,1),"0123456789")))</f>
        <v>1</v>
      </c>
      <c r="Q65" t="b">
        <f>AND(ISNUMBER(FIND(MID("x"&amp;'Рабочий протокол'!C65,7,1),"0123456789")),ISNUMBER(FIND(MID("x"&amp;'Рабочий протокол'!C65,8,1),"0123456789")),ISNUMBER(FIND(MID("x"&amp;'Рабочий протокол'!C65,9,1),"0123456789")),ISNUMBER(FIND(MID("x"&amp;'Рабочий протокол'!C65,10,1),"0123456789")),ISNUMBER(FIND(MID("x"&amp;'Рабочий протокол'!C65,11,1),"0123456789")))</f>
        <v>1</v>
      </c>
      <c r="R65" t="b">
        <f>AND(ISNUMBER(FIND(MID("x"&amp;'Рабочий протокол'!C65,12,1),"0123456789")),ISNUMBER(FIND(MID("x"&amp;'Рабочий протокол'!C65,13,1),"0123456789")),ISNUMBER(FIND(MID("x"&amp;'Рабочий протокол'!C65,14,1),"0123456789")))</f>
        <v>1</v>
      </c>
      <c r="S65" t="str">
        <f>IF('Рабочий протокол'!C65="","НЕТ КОДА",IF(NOT(AND(LEN('Рабочий протокол'!C65&amp;"")=13,P65,Q65,R65)),"КОД: 13 ЦИФР",IF(COUNTIF('Рабочий протокол'!C$4:C$103,'Рабочий протокол'!C65)&gt;1,"ПОВТОР КОДА","")))</f>
        <v>НЕТ КОДА</v>
      </c>
      <c r="T65" t="str">
        <f t="shared" si="12"/>
        <v>ВНЕСИТЕ ВРЕМЯ</v>
      </c>
      <c r="U65" t="str">
        <f t="shared" si="13"/>
        <v>ВНЕСИТЕ ГИМНАСТИКУ</v>
      </c>
      <c r="V6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5" t="str">
        <f>IF(COUNTA('Рабочий протокол'!B65:C65,'Рабочий протокол'!F65,'Рабочий протокол'!J65)=0,"",IF(S65&lt;&gt;"",S65,IF(T65&lt;&gt;"",T65,IF(U65&lt;&gt;"",U65,V65))))</f>
        <v/>
      </c>
    </row>
    <row r="66" spans="1:23" ht="24" customHeight="1">
      <c r="A66" s="1">
        <v>63</v>
      </c>
      <c r="B66" s="1" t="str">
        <f>IF(ISERROR('Рабочий протокол'!F66),"ТЕКСТ",SUBSTITUTE(TRIM(SUBSTITUTE('Рабочий протокол'!F66&amp;"",CHAR(160)," ")),",","."))</f>
        <v/>
      </c>
      <c r="C66" s="1" t="str">
        <f>IF(ISERROR('Рабочий протокол'!J66),"ТЕКСТ",SUBSTITUTE(TRIM(SUBSTITUTE('Рабочий протокол'!J66&amp;"",CHAR(160)," ")),",","."))</f>
        <v/>
      </c>
      <c r="D66" s="3" t="str">
        <f>IF(B66="","",IF(ISNUMBER('Рабочий протокол'!F66),'Рабочий протокол'!F66,IF(AND(OR(K66="",K66="."),LEN(SUBSTITUTE(B66,".",""))&gt;0,LEN(B66)&lt;=15),VALUE(SUBSTITUTE(B66,".",""))/10^IF(ISNUMBER(FIND(".",B66)),LEN(B66)-FIND(".",B66),0),"ТЕКСТ")))</f>
        <v/>
      </c>
      <c r="E66" s="3" t="str">
        <f>IF(C66="","",IF(ISNUMBER('Рабочий протокол'!J66),'Рабочий протокол'!J66,IF(AND(OR(M66="",M66="."),LEN(SUBSTITUTE(C66,".",""))&gt;0,LEN(C66)&lt;=15),VALUE(SUBSTITUTE(C66,".",""))/10^IF(ISNUMBER(FIND(".",C66)),LEN(C66)-FIND(".",C66),0),"ТЕКСТ")))</f>
        <v/>
      </c>
      <c r="F66" s="3" t="str">
        <f t="shared" si="7"/>
        <v/>
      </c>
      <c r="G66" s="1"/>
      <c r="H66" s="1"/>
      <c r="I66" s="1"/>
      <c r="J66" t="str">
        <f t="shared" si="8"/>
        <v/>
      </c>
      <c r="K66" t="str">
        <f t="shared" si="9"/>
        <v/>
      </c>
      <c r="L66" t="str">
        <f t="shared" si="10"/>
        <v/>
      </c>
      <c r="M66" t="str">
        <f t="shared" si="11"/>
        <v/>
      </c>
      <c r="P66" t="b">
        <f>AND(ISNUMBER(FIND(MID("x"&amp;'Рабочий протокол'!C66,2,1),"0123456789")),ISNUMBER(FIND(MID("x"&amp;'Рабочий протокол'!C66,3,1),"0123456789")),ISNUMBER(FIND(MID("x"&amp;'Рабочий протокол'!C66,4,1),"0123456789")),ISNUMBER(FIND(MID("x"&amp;'Рабочий протокол'!C66,5,1),"0123456789")),ISNUMBER(FIND(MID("x"&amp;'Рабочий протокол'!C66,6,1),"0123456789")))</f>
        <v>1</v>
      </c>
      <c r="Q66" t="b">
        <f>AND(ISNUMBER(FIND(MID("x"&amp;'Рабочий протокол'!C66,7,1),"0123456789")),ISNUMBER(FIND(MID("x"&amp;'Рабочий протокол'!C66,8,1),"0123456789")),ISNUMBER(FIND(MID("x"&amp;'Рабочий протокол'!C66,9,1),"0123456789")),ISNUMBER(FIND(MID("x"&amp;'Рабочий протокол'!C66,10,1),"0123456789")),ISNUMBER(FIND(MID("x"&amp;'Рабочий протокол'!C66,11,1),"0123456789")))</f>
        <v>1</v>
      </c>
      <c r="R66" t="b">
        <f>AND(ISNUMBER(FIND(MID("x"&amp;'Рабочий протокол'!C66,12,1),"0123456789")),ISNUMBER(FIND(MID("x"&amp;'Рабочий протокол'!C66,13,1),"0123456789")),ISNUMBER(FIND(MID("x"&amp;'Рабочий протокол'!C66,14,1),"0123456789")))</f>
        <v>1</v>
      </c>
      <c r="S66" t="str">
        <f>IF('Рабочий протокол'!C66="","НЕТ КОДА",IF(NOT(AND(LEN('Рабочий протокол'!C66&amp;"")=13,P66,Q66,R66)),"КОД: 13 ЦИФР",IF(COUNTIF('Рабочий протокол'!C$4:C$103,'Рабочий протокол'!C66)&gt;1,"ПОВТОР КОДА","")))</f>
        <v>НЕТ КОДА</v>
      </c>
      <c r="T66" t="str">
        <f t="shared" si="12"/>
        <v>ВНЕСИТЕ ВРЕМЯ</v>
      </c>
      <c r="U66" t="str">
        <f t="shared" si="13"/>
        <v>ВНЕСИТЕ ГИМНАСТИКУ</v>
      </c>
      <c r="V6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6" t="str">
        <f>IF(COUNTA('Рабочий протокол'!B66:C66,'Рабочий протокол'!F66,'Рабочий протокол'!J66)=0,"",IF(S66&lt;&gt;"",S66,IF(T66&lt;&gt;"",T66,IF(U66&lt;&gt;"",U66,V66))))</f>
        <v/>
      </c>
    </row>
    <row r="67" spans="1:23" ht="24" customHeight="1">
      <c r="A67" s="1">
        <v>64</v>
      </c>
      <c r="B67" s="1" t="str">
        <f>IF(ISERROR('Рабочий протокол'!F67),"ТЕКСТ",SUBSTITUTE(TRIM(SUBSTITUTE('Рабочий протокол'!F67&amp;"",CHAR(160)," ")),",","."))</f>
        <v/>
      </c>
      <c r="C67" s="1" t="str">
        <f>IF(ISERROR('Рабочий протокол'!J67),"ТЕКСТ",SUBSTITUTE(TRIM(SUBSTITUTE('Рабочий протокол'!J67&amp;"",CHAR(160)," ")),",","."))</f>
        <v/>
      </c>
      <c r="D67" s="3" t="str">
        <f>IF(B67="","",IF(ISNUMBER('Рабочий протокол'!F67),'Рабочий протокол'!F67,IF(AND(OR(K67="",K67="."),LEN(SUBSTITUTE(B67,".",""))&gt;0,LEN(B67)&lt;=15),VALUE(SUBSTITUTE(B67,".",""))/10^IF(ISNUMBER(FIND(".",B67)),LEN(B67)-FIND(".",B67),0),"ТЕКСТ")))</f>
        <v/>
      </c>
      <c r="E67" s="3" t="str">
        <f>IF(C67="","",IF(ISNUMBER('Рабочий протокол'!J67),'Рабочий протокол'!J67,IF(AND(OR(M67="",M67="."),LEN(SUBSTITUTE(C67,".",""))&gt;0,LEN(C67)&lt;=15),VALUE(SUBSTITUTE(C67,".",""))/10^IF(ISNUMBER(FIND(".",C67)),LEN(C67)-FIND(".",C67),0),"ТЕКСТ")))</f>
        <v/>
      </c>
      <c r="F67" s="3" t="str">
        <f t="shared" si="7"/>
        <v/>
      </c>
      <c r="G67" s="1"/>
      <c r="H67" s="1"/>
      <c r="I67" s="1"/>
      <c r="J67" t="str">
        <f t="shared" si="8"/>
        <v/>
      </c>
      <c r="K67" t="str">
        <f t="shared" si="9"/>
        <v/>
      </c>
      <c r="L67" t="str">
        <f t="shared" si="10"/>
        <v/>
      </c>
      <c r="M67" t="str">
        <f t="shared" si="11"/>
        <v/>
      </c>
      <c r="P67" t="b">
        <f>AND(ISNUMBER(FIND(MID("x"&amp;'Рабочий протокол'!C67,2,1),"0123456789")),ISNUMBER(FIND(MID("x"&amp;'Рабочий протокол'!C67,3,1),"0123456789")),ISNUMBER(FIND(MID("x"&amp;'Рабочий протокол'!C67,4,1),"0123456789")),ISNUMBER(FIND(MID("x"&amp;'Рабочий протокол'!C67,5,1),"0123456789")),ISNUMBER(FIND(MID("x"&amp;'Рабочий протокол'!C67,6,1),"0123456789")))</f>
        <v>1</v>
      </c>
      <c r="Q67" t="b">
        <f>AND(ISNUMBER(FIND(MID("x"&amp;'Рабочий протокол'!C67,7,1),"0123456789")),ISNUMBER(FIND(MID("x"&amp;'Рабочий протокол'!C67,8,1),"0123456789")),ISNUMBER(FIND(MID("x"&amp;'Рабочий протокол'!C67,9,1),"0123456789")),ISNUMBER(FIND(MID("x"&amp;'Рабочий протокол'!C67,10,1),"0123456789")),ISNUMBER(FIND(MID("x"&amp;'Рабочий протокол'!C67,11,1),"0123456789")))</f>
        <v>1</v>
      </c>
      <c r="R67" t="b">
        <f>AND(ISNUMBER(FIND(MID("x"&amp;'Рабочий протокол'!C67,12,1),"0123456789")),ISNUMBER(FIND(MID("x"&amp;'Рабочий протокол'!C67,13,1),"0123456789")),ISNUMBER(FIND(MID("x"&amp;'Рабочий протокол'!C67,14,1),"0123456789")))</f>
        <v>1</v>
      </c>
      <c r="S67" t="str">
        <f>IF('Рабочий протокол'!C67="","НЕТ КОДА",IF(NOT(AND(LEN('Рабочий протокол'!C67&amp;"")=13,P67,Q67,R67)),"КОД: 13 ЦИФР",IF(COUNTIF('Рабочий протокол'!C$4:C$103,'Рабочий протокол'!C67)&gt;1,"ПОВТОР КОДА","")))</f>
        <v>НЕТ КОДА</v>
      </c>
      <c r="T67" t="str">
        <f t="shared" si="12"/>
        <v>ВНЕСИТЕ ВРЕМЯ</v>
      </c>
      <c r="U67" t="str">
        <f t="shared" si="13"/>
        <v>ВНЕСИТЕ ГИМНАСТИКУ</v>
      </c>
      <c r="V6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7" t="str">
        <f>IF(COUNTA('Рабочий протокол'!B67:C67,'Рабочий протокол'!F67,'Рабочий протокол'!J67)=0,"",IF(S67&lt;&gt;"",S67,IF(T67&lt;&gt;"",T67,IF(U67&lt;&gt;"",U67,V67))))</f>
        <v/>
      </c>
    </row>
    <row r="68" spans="1:23" ht="24" customHeight="1">
      <c r="A68" s="1">
        <v>65</v>
      </c>
      <c r="B68" s="1" t="str">
        <f>IF(ISERROR('Рабочий протокол'!F68),"ТЕКСТ",SUBSTITUTE(TRIM(SUBSTITUTE('Рабочий протокол'!F68&amp;"",CHAR(160)," ")),",","."))</f>
        <v/>
      </c>
      <c r="C68" s="1" t="str">
        <f>IF(ISERROR('Рабочий протокол'!J68),"ТЕКСТ",SUBSTITUTE(TRIM(SUBSTITUTE('Рабочий протокол'!J68&amp;"",CHAR(160)," ")),",","."))</f>
        <v/>
      </c>
      <c r="D68" s="3" t="str">
        <f>IF(B68="","",IF(ISNUMBER('Рабочий протокол'!F68),'Рабочий протокол'!F68,IF(AND(OR(K68="",K68="."),LEN(SUBSTITUTE(B68,".",""))&gt;0,LEN(B68)&lt;=15),VALUE(SUBSTITUTE(B68,".",""))/10^IF(ISNUMBER(FIND(".",B68)),LEN(B68)-FIND(".",B68),0),"ТЕКСТ")))</f>
        <v/>
      </c>
      <c r="E68" s="3" t="str">
        <f>IF(C68="","",IF(ISNUMBER('Рабочий протокол'!J68),'Рабочий протокол'!J68,IF(AND(OR(M68="",M68="."),LEN(SUBSTITUTE(C68,".",""))&gt;0,LEN(C68)&lt;=15),VALUE(SUBSTITUTE(C68,".",""))/10^IF(ISNUMBER(FIND(".",C68)),LEN(C68)-FIND(".",C68),0),"ТЕКСТ")))</f>
        <v/>
      </c>
      <c r="F68" s="3" t="str">
        <f t="shared" ref="F68:F103" si="14">IF(ISNUMBER(D68),IF(D68&gt;0,D68,""),"")</f>
        <v/>
      </c>
      <c r="G68" s="1"/>
      <c r="H68" s="1"/>
      <c r="I68" s="1"/>
      <c r="J68" t="str">
        <f t="shared" ref="J68:J103" si="15">SUBSTITUTE(SUBSTITUTE(SUBSTITUTE(SUBSTITUTE(SUBSTITUTE(B68,"0",""),"1",""),"2",""),"3",""),"4","")</f>
        <v/>
      </c>
      <c r="K68" t="str">
        <f t="shared" ref="K68:K99" si="16">SUBSTITUTE(SUBSTITUTE(SUBSTITUTE(SUBSTITUTE(SUBSTITUTE(J68,"5",""),"6",""),"7",""),"8",""),"9","")</f>
        <v/>
      </c>
      <c r="L68" t="str">
        <f t="shared" ref="L68:L103" si="17">SUBSTITUTE(SUBSTITUTE(SUBSTITUTE(SUBSTITUTE(SUBSTITUTE(C68,"0",""),"1",""),"2",""),"3",""),"4","")</f>
        <v/>
      </c>
      <c r="M68" t="str">
        <f t="shared" ref="M68:M99" si="18">SUBSTITUTE(SUBSTITUTE(SUBSTITUTE(SUBSTITUTE(SUBSTITUTE(L68,"5",""),"6",""),"7",""),"8",""),"9","")</f>
        <v/>
      </c>
      <c r="P68" t="b">
        <f>AND(ISNUMBER(FIND(MID("x"&amp;'Рабочий протокол'!C68,2,1),"0123456789")),ISNUMBER(FIND(MID("x"&amp;'Рабочий протокол'!C68,3,1),"0123456789")),ISNUMBER(FIND(MID("x"&amp;'Рабочий протокол'!C68,4,1),"0123456789")),ISNUMBER(FIND(MID("x"&amp;'Рабочий протокол'!C68,5,1),"0123456789")),ISNUMBER(FIND(MID("x"&amp;'Рабочий протокол'!C68,6,1),"0123456789")))</f>
        <v>1</v>
      </c>
      <c r="Q68" t="b">
        <f>AND(ISNUMBER(FIND(MID("x"&amp;'Рабочий протокол'!C68,7,1),"0123456789")),ISNUMBER(FIND(MID("x"&amp;'Рабочий протокол'!C68,8,1),"0123456789")),ISNUMBER(FIND(MID("x"&amp;'Рабочий протокол'!C68,9,1),"0123456789")),ISNUMBER(FIND(MID("x"&amp;'Рабочий протокол'!C68,10,1),"0123456789")),ISNUMBER(FIND(MID("x"&amp;'Рабочий протокол'!C68,11,1),"0123456789")))</f>
        <v>1</v>
      </c>
      <c r="R68" t="b">
        <f>AND(ISNUMBER(FIND(MID("x"&amp;'Рабочий протокол'!C68,12,1),"0123456789")),ISNUMBER(FIND(MID("x"&amp;'Рабочий протокол'!C68,13,1),"0123456789")),ISNUMBER(FIND(MID("x"&amp;'Рабочий протокол'!C68,14,1),"0123456789")))</f>
        <v>1</v>
      </c>
      <c r="S68" t="str">
        <f>IF('Рабочий протокол'!C68="","НЕТ КОДА",IF(NOT(AND(LEN('Рабочий протокол'!C68&amp;"")=13,P68,Q68,R68)),"КОД: 13 ЦИФР",IF(COUNTIF('Рабочий протокол'!C$4:C$103,'Рабочий протокол'!C68)&gt;1,"ПОВТОР КОДА","")))</f>
        <v>НЕТ КОДА</v>
      </c>
      <c r="T68" t="str">
        <f t="shared" ref="T68:T103" si="19">IF(D68="","ВНЕСИТЕ ВРЕМЯ",IF(NOT(ISNUMBER(D68)),"ВРЕМЯ: ВВЕДИТЕ ЧИСЛО",IF(OR(D68&lt;0,ROUND(D68,2)&lt;&gt;D68),"ВРЕМЯ: ≥0, ДО 2 ЗНАКОВ","")))</f>
        <v>ВНЕСИТЕ ВРЕМЯ</v>
      </c>
      <c r="U68" t="str">
        <f t="shared" ref="U68:U103" si="20">IF(E68="","ВНЕСИТЕ ГИМНАСТИКУ",IF(NOT(ISNUMBER(E68)),"ГИМНАСТИКА: ВВЕДИТЕ ЧИСЛО",IF(OR(E68&lt;0,E68&gt;10,ROUND(E68,2)&lt;&gt;E68),"ГИМНАСТИКА: 0–10, ДО 2 ЗНАКОВ","")))</f>
        <v>ВНЕСИТЕ ГИМНАСТИКУ</v>
      </c>
      <c r="V6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8" t="str">
        <f>IF(COUNTA('Рабочий протокол'!B68:C68,'Рабочий протокол'!F68,'Рабочий протокол'!J68)=0,"",IF(S68&lt;&gt;"",S68,IF(T68&lt;&gt;"",T68,IF(U68&lt;&gt;"",U68,V68))))</f>
        <v/>
      </c>
    </row>
    <row r="69" spans="1:23" ht="24" customHeight="1">
      <c r="A69" s="1">
        <v>66</v>
      </c>
      <c r="B69" s="1" t="str">
        <f>IF(ISERROR('Рабочий протокол'!F69),"ТЕКСТ",SUBSTITUTE(TRIM(SUBSTITUTE('Рабочий протокол'!F69&amp;"",CHAR(160)," ")),",","."))</f>
        <v/>
      </c>
      <c r="C69" s="1" t="str">
        <f>IF(ISERROR('Рабочий протокол'!J69),"ТЕКСТ",SUBSTITUTE(TRIM(SUBSTITUTE('Рабочий протокол'!J69&amp;"",CHAR(160)," ")),",","."))</f>
        <v/>
      </c>
      <c r="D69" s="3" t="str">
        <f>IF(B69="","",IF(ISNUMBER('Рабочий протокол'!F69),'Рабочий протокол'!F69,IF(AND(OR(K69="",K69="."),LEN(SUBSTITUTE(B69,".",""))&gt;0,LEN(B69)&lt;=15),VALUE(SUBSTITUTE(B69,".",""))/10^IF(ISNUMBER(FIND(".",B69)),LEN(B69)-FIND(".",B69),0),"ТЕКСТ")))</f>
        <v/>
      </c>
      <c r="E69" s="3" t="str">
        <f>IF(C69="","",IF(ISNUMBER('Рабочий протокол'!J69),'Рабочий протокол'!J69,IF(AND(OR(M69="",M69="."),LEN(SUBSTITUTE(C69,".",""))&gt;0,LEN(C69)&lt;=15),VALUE(SUBSTITUTE(C69,".",""))/10^IF(ISNUMBER(FIND(".",C69)),LEN(C69)-FIND(".",C69),0),"ТЕКСТ")))</f>
        <v/>
      </c>
      <c r="F69" s="3" t="str">
        <f t="shared" si="14"/>
        <v/>
      </c>
      <c r="G69" s="1"/>
      <c r="H69" s="1"/>
      <c r="I69" s="1"/>
      <c r="J69" t="str">
        <f t="shared" si="15"/>
        <v/>
      </c>
      <c r="K69" t="str">
        <f t="shared" si="16"/>
        <v/>
      </c>
      <c r="L69" t="str">
        <f t="shared" si="17"/>
        <v/>
      </c>
      <c r="M69" t="str">
        <f t="shared" si="18"/>
        <v/>
      </c>
      <c r="P69" t="b">
        <f>AND(ISNUMBER(FIND(MID("x"&amp;'Рабочий протокол'!C69,2,1),"0123456789")),ISNUMBER(FIND(MID("x"&amp;'Рабочий протокол'!C69,3,1),"0123456789")),ISNUMBER(FIND(MID("x"&amp;'Рабочий протокол'!C69,4,1),"0123456789")),ISNUMBER(FIND(MID("x"&amp;'Рабочий протокол'!C69,5,1),"0123456789")),ISNUMBER(FIND(MID("x"&amp;'Рабочий протокол'!C69,6,1),"0123456789")))</f>
        <v>1</v>
      </c>
      <c r="Q69" t="b">
        <f>AND(ISNUMBER(FIND(MID("x"&amp;'Рабочий протокол'!C69,7,1),"0123456789")),ISNUMBER(FIND(MID("x"&amp;'Рабочий протокол'!C69,8,1),"0123456789")),ISNUMBER(FIND(MID("x"&amp;'Рабочий протокол'!C69,9,1),"0123456789")),ISNUMBER(FIND(MID("x"&amp;'Рабочий протокол'!C69,10,1),"0123456789")),ISNUMBER(FIND(MID("x"&amp;'Рабочий протокол'!C69,11,1),"0123456789")))</f>
        <v>1</v>
      </c>
      <c r="R69" t="b">
        <f>AND(ISNUMBER(FIND(MID("x"&amp;'Рабочий протокол'!C69,12,1),"0123456789")),ISNUMBER(FIND(MID("x"&amp;'Рабочий протокол'!C69,13,1),"0123456789")),ISNUMBER(FIND(MID("x"&amp;'Рабочий протокол'!C69,14,1),"0123456789")))</f>
        <v>1</v>
      </c>
      <c r="S69" t="str">
        <f>IF('Рабочий протокол'!C69="","НЕТ КОДА",IF(NOT(AND(LEN('Рабочий протокол'!C69&amp;"")=13,P69,Q69,R69)),"КОД: 13 ЦИФР",IF(COUNTIF('Рабочий протокол'!C$4:C$103,'Рабочий протокол'!C69)&gt;1,"ПОВТОР КОДА","")))</f>
        <v>НЕТ КОДА</v>
      </c>
      <c r="T69" t="str">
        <f t="shared" si="19"/>
        <v>ВНЕСИТЕ ВРЕМЯ</v>
      </c>
      <c r="U69" t="str">
        <f t="shared" si="20"/>
        <v>ВНЕСИТЕ ГИМНАСТИКУ</v>
      </c>
      <c r="V6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9" t="str">
        <f>IF(COUNTA('Рабочий протокол'!B69:C69,'Рабочий протокол'!F69,'Рабочий протокол'!J69)=0,"",IF(S69&lt;&gt;"",S69,IF(T69&lt;&gt;"",T69,IF(U69&lt;&gt;"",U69,V69))))</f>
        <v/>
      </c>
    </row>
    <row r="70" spans="1:23" ht="24" customHeight="1">
      <c r="A70" s="1">
        <v>67</v>
      </c>
      <c r="B70" s="1" t="str">
        <f>IF(ISERROR('Рабочий протокол'!F70),"ТЕКСТ",SUBSTITUTE(TRIM(SUBSTITUTE('Рабочий протокол'!F70&amp;"",CHAR(160)," ")),",","."))</f>
        <v/>
      </c>
      <c r="C70" s="1" t="str">
        <f>IF(ISERROR('Рабочий протокол'!J70),"ТЕКСТ",SUBSTITUTE(TRIM(SUBSTITUTE('Рабочий протокол'!J70&amp;"",CHAR(160)," ")),",","."))</f>
        <v/>
      </c>
      <c r="D70" s="3" t="str">
        <f>IF(B70="","",IF(ISNUMBER('Рабочий протокол'!F70),'Рабочий протокол'!F70,IF(AND(OR(K70="",K70="."),LEN(SUBSTITUTE(B70,".",""))&gt;0,LEN(B70)&lt;=15),VALUE(SUBSTITUTE(B70,".",""))/10^IF(ISNUMBER(FIND(".",B70)),LEN(B70)-FIND(".",B70),0),"ТЕКСТ")))</f>
        <v/>
      </c>
      <c r="E70" s="3" t="str">
        <f>IF(C70="","",IF(ISNUMBER('Рабочий протокол'!J70),'Рабочий протокол'!J70,IF(AND(OR(M70="",M70="."),LEN(SUBSTITUTE(C70,".",""))&gt;0,LEN(C70)&lt;=15),VALUE(SUBSTITUTE(C70,".",""))/10^IF(ISNUMBER(FIND(".",C70)),LEN(C70)-FIND(".",C70),0),"ТЕКСТ")))</f>
        <v/>
      </c>
      <c r="F70" s="3" t="str">
        <f t="shared" si="14"/>
        <v/>
      </c>
      <c r="G70" s="1"/>
      <c r="H70" s="1"/>
      <c r="I70" s="1"/>
      <c r="J70" t="str">
        <f t="shared" si="15"/>
        <v/>
      </c>
      <c r="K70" t="str">
        <f t="shared" si="16"/>
        <v/>
      </c>
      <c r="L70" t="str">
        <f t="shared" si="17"/>
        <v/>
      </c>
      <c r="M70" t="str">
        <f t="shared" si="18"/>
        <v/>
      </c>
      <c r="P70" t="b">
        <f>AND(ISNUMBER(FIND(MID("x"&amp;'Рабочий протокол'!C70,2,1),"0123456789")),ISNUMBER(FIND(MID("x"&amp;'Рабочий протокол'!C70,3,1),"0123456789")),ISNUMBER(FIND(MID("x"&amp;'Рабочий протокол'!C70,4,1),"0123456789")),ISNUMBER(FIND(MID("x"&amp;'Рабочий протокол'!C70,5,1),"0123456789")),ISNUMBER(FIND(MID("x"&amp;'Рабочий протокол'!C70,6,1),"0123456789")))</f>
        <v>1</v>
      </c>
      <c r="Q70" t="b">
        <f>AND(ISNUMBER(FIND(MID("x"&amp;'Рабочий протокол'!C70,7,1),"0123456789")),ISNUMBER(FIND(MID("x"&amp;'Рабочий протокол'!C70,8,1),"0123456789")),ISNUMBER(FIND(MID("x"&amp;'Рабочий протокол'!C70,9,1),"0123456789")),ISNUMBER(FIND(MID("x"&amp;'Рабочий протокол'!C70,10,1),"0123456789")),ISNUMBER(FIND(MID("x"&amp;'Рабочий протокол'!C70,11,1),"0123456789")))</f>
        <v>1</v>
      </c>
      <c r="R70" t="b">
        <f>AND(ISNUMBER(FIND(MID("x"&amp;'Рабочий протокол'!C70,12,1),"0123456789")),ISNUMBER(FIND(MID("x"&amp;'Рабочий протокол'!C70,13,1),"0123456789")),ISNUMBER(FIND(MID("x"&amp;'Рабочий протокол'!C70,14,1),"0123456789")))</f>
        <v>1</v>
      </c>
      <c r="S70" t="str">
        <f>IF('Рабочий протокол'!C70="","НЕТ КОДА",IF(NOT(AND(LEN('Рабочий протокол'!C70&amp;"")=13,P70,Q70,R70)),"КОД: 13 ЦИФР",IF(COUNTIF('Рабочий протокол'!C$4:C$103,'Рабочий протокол'!C70)&gt;1,"ПОВТОР КОДА","")))</f>
        <v>НЕТ КОДА</v>
      </c>
      <c r="T70" t="str">
        <f t="shared" si="19"/>
        <v>ВНЕСИТЕ ВРЕМЯ</v>
      </c>
      <c r="U70" t="str">
        <f t="shared" si="20"/>
        <v>ВНЕСИТЕ ГИМНАСТИКУ</v>
      </c>
      <c r="V7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0" t="str">
        <f>IF(COUNTA('Рабочий протокол'!B70:C70,'Рабочий протокол'!F70,'Рабочий протокол'!J70)=0,"",IF(S70&lt;&gt;"",S70,IF(T70&lt;&gt;"",T70,IF(U70&lt;&gt;"",U70,V70))))</f>
        <v/>
      </c>
    </row>
    <row r="71" spans="1:23" ht="24" customHeight="1">
      <c r="A71" s="1">
        <v>68</v>
      </c>
      <c r="B71" s="1" t="str">
        <f>IF(ISERROR('Рабочий протокол'!F71),"ТЕКСТ",SUBSTITUTE(TRIM(SUBSTITUTE('Рабочий протокол'!F71&amp;"",CHAR(160)," ")),",","."))</f>
        <v/>
      </c>
      <c r="C71" s="1" t="str">
        <f>IF(ISERROR('Рабочий протокол'!J71),"ТЕКСТ",SUBSTITUTE(TRIM(SUBSTITUTE('Рабочий протокол'!J71&amp;"",CHAR(160)," ")),",","."))</f>
        <v/>
      </c>
      <c r="D71" s="3" t="str">
        <f>IF(B71="","",IF(ISNUMBER('Рабочий протокол'!F71),'Рабочий протокол'!F71,IF(AND(OR(K71="",K71="."),LEN(SUBSTITUTE(B71,".",""))&gt;0,LEN(B71)&lt;=15),VALUE(SUBSTITUTE(B71,".",""))/10^IF(ISNUMBER(FIND(".",B71)),LEN(B71)-FIND(".",B71),0),"ТЕКСТ")))</f>
        <v/>
      </c>
      <c r="E71" s="3" t="str">
        <f>IF(C71="","",IF(ISNUMBER('Рабочий протокол'!J71),'Рабочий протокол'!J71,IF(AND(OR(M71="",M71="."),LEN(SUBSTITUTE(C71,".",""))&gt;0,LEN(C71)&lt;=15),VALUE(SUBSTITUTE(C71,".",""))/10^IF(ISNUMBER(FIND(".",C71)),LEN(C71)-FIND(".",C71),0),"ТЕКСТ")))</f>
        <v/>
      </c>
      <c r="F71" s="3" t="str">
        <f t="shared" si="14"/>
        <v/>
      </c>
      <c r="G71" s="1"/>
      <c r="H71" s="1"/>
      <c r="I71" s="1"/>
      <c r="J71" t="str">
        <f t="shared" si="15"/>
        <v/>
      </c>
      <c r="K71" t="str">
        <f t="shared" si="16"/>
        <v/>
      </c>
      <c r="L71" t="str">
        <f t="shared" si="17"/>
        <v/>
      </c>
      <c r="M71" t="str">
        <f t="shared" si="18"/>
        <v/>
      </c>
      <c r="P71" t="b">
        <f>AND(ISNUMBER(FIND(MID("x"&amp;'Рабочий протокол'!C71,2,1),"0123456789")),ISNUMBER(FIND(MID("x"&amp;'Рабочий протокол'!C71,3,1),"0123456789")),ISNUMBER(FIND(MID("x"&amp;'Рабочий протокол'!C71,4,1),"0123456789")),ISNUMBER(FIND(MID("x"&amp;'Рабочий протокол'!C71,5,1),"0123456789")),ISNUMBER(FIND(MID("x"&amp;'Рабочий протокол'!C71,6,1),"0123456789")))</f>
        <v>1</v>
      </c>
      <c r="Q71" t="b">
        <f>AND(ISNUMBER(FIND(MID("x"&amp;'Рабочий протокол'!C71,7,1),"0123456789")),ISNUMBER(FIND(MID("x"&amp;'Рабочий протокол'!C71,8,1),"0123456789")),ISNUMBER(FIND(MID("x"&amp;'Рабочий протокол'!C71,9,1),"0123456789")),ISNUMBER(FIND(MID("x"&amp;'Рабочий протокол'!C71,10,1),"0123456789")),ISNUMBER(FIND(MID("x"&amp;'Рабочий протокол'!C71,11,1),"0123456789")))</f>
        <v>1</v>
      </c>
      <c r="R71" t="b">
        <f>AND(ISNUMBER(FIND(MID("x"&amp;'Рабочий протокол'!C71,12,1),"0123456789")),ISNUMBER(FIND(MID("x"&amp;'Рабочий протокол'!C71,13,1),"0123456789")),ISNUMBER(FIND(MID("x"&amp;'Рабочий протокол'!C71,14,1),"0123456789")))</f>
        <v>1</v>
      </c>
      <c r="S71" t="str">
        <f>IF('Рабочий протокол'!C71="","НЕТ КОДА",IF(NOT(AND(LEN('Рабочий протокол'!C71&amp;"")=13,P71,Q71,R71)),"КОД: 13 ЦИФР",IF(COUNTIF('Рабочий протокол'!C$4:C$103,'Рабочий протокол'!C71)&gt;1,"ПОВТОР КОДА","")))</f>
        <v>НЕТ КОДА</v>
      </c>
      <c r="T71" t="str">
        <f t="shared" si="19"/>
        <v>ВНЕСИТЕ ВРЕМЯ</v>
      </c>
      <c r="U71" t="str">
        <f t="shared" si="20"/>
        <v>ВНЕСИТЕ ГИМНАСТИКУ</v>
      </c>
      <c r="V7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1" t="str">
        <f>IF(COUNTA('Рабочий протокол'!B71:C71,'Рабочий протокол'!F71,'Рабочий протокол'!J71)=0,"",IF(S71&lt;&gt;"",S71,IF(T71&lt;&gt;"",T71,IF(U71&lt;&gt;"",U71,V71))))</f>
        <v/>
      </c>
    </row>
    <row r="72" spans="1:23" ht="24" customHeight="1">
      <c r="A72" s="1">
        <v>69</v>
      </c>
      <c r="B72" s="1" t="str">
        <f>IF(ISERROR('Рабочий протокол'!F72),"ТЕКСТ",SUBSTITUTE(TRIM(SUBSTITUTE('Рабочий протокол'!F72&amp;"",CHAR(160)," ")),",","."))</f>
        <v/>
      </c>
      <c r="C72" s="1" t="str">
        <f>IF(ISERROR('Рабочий протокол'!J72),"ТЕКСТ",SUBSTITUTE(TRIM(SUBSTITUTE('Рабочий протокол'!J72&amp;"",CHAR(160)," ")),",","."))</f>
        <v/>
      </c>
      <c r="D72" s="3" t="str">
        <f>IF(B72="","",IF(ISNUMBER('Рабочий протокол'!F72),'Рабочий протокол'!F72,IF(AND(OR(K72="",K72="."),LEN(SUBSTITUTE(B72,".",""))&gt;0,LEN(B72)&lt;=15),VALUE(SUBSTITUTE(B72,".",""))/10^IF(ISNUMBER(FIND(".",B72)),LEN(B72)-FIND(".",B72),0),"ТЕКСТ")))</f>
        <v/>
      </c>
      <c r="E72" s="3" t="str">
        <f>IF(C72="","",IF(ISNUMBER('Рабочий протокол'!J72),'Рабочий протокол'!J72,IF(AND(OR(M72="",M72="."),LEN(SUBSTITUTE(C72,".",""))&gt;0,LEN(C72)&lt;=15),VALUE(SUBSTITUTE(C72,".",""))/10^IF(ISNUMBER(FIND(".",C72)),LEN(C72)-FIND(".",C72),0),"ТЕКСТ")))</f>
        <v/>
      </c>
      <c r="F72" s="3" t="str">
        <f t="shared" si="14"/>
        <v/>
      </c>
      <c r="G72" s="1"/>
      <c r="H72" s="1"/>
      <c r="I72" s="1"/>
      <c r="J72" t="str">
        <f t="shared" si="15"/>
        <v/>
      </c>
      <c r="K72" t="str">
        <f t="shared" si="16"/>
        <v/>
      </c>
      <c r="L72" t="str">
        <f t="shared" si="17"/>
        <v/>
      </c>
      <c r="M72" t="str">
        <f t="shared" si="18"/>
        <v/>
      </c>
      <c r="P72" t="b">
        <f>AND(ISNUMBER(FIND(MID("x"&amp;'Рабочий протокол'!C72,2,1),"0123456789")),ISNUMBER(FIND(MID("x"&amp;'Рабочий протокол'!C72,3,1),"0123456789")),ISNUMBER(FIND(MID("x"&amp;'Рабочий протокол'!C72,4,1),"0123456789")),ISNUMBER(FIND(MID("x"&amp;'Рабочий протокол'!C72,5,1),"0123456789")),ISNUMBER(FIND(MID("x"&amp;'Рабочий протокол'!C72,6,1),"0123456789")))</f>
        <v>1</v>
      </c>
      <c r="Q72" t="b">
        <f>AND(ISNUMBER(FIND(MID("x"&amp;'Рабочий протокол'!C72,7,1),"0123456789")),ISNUMBER(FIND(MID("x"&amp;'Рабочий протокол'!C72,8,1),"0123456789")),ISNUMBER(FIND(MID("x"&amp;'Рабочий протокол'!C72,9,1),"0123456789")),ISNUMBER(FIND(MID("x"&amp;'Рабочий протокол'!C72,10,1),"0123456789")),ISNUMBER(FIND(MID("x"&amp;'Рабочий протокол'!C72,11,1),"0123456789")))</f>
        <v>1</v>
      </c>
      <c r="R72" t="b">
        <f>AND(ISNUMBER(FIND(MID("x"&amp;'Рабочий протокол'!C72,12,1),"0123456789")),ISNUMBER(FIND(MID("x"&amp;'Рабочий протокол'!C72,13,1),"0123456789")),ISNUMBER(FIND(MID("x"&amp;'Рабочий протокол'!C72,14,1),"0123456789")))</f>
        <v>1</v>
      </c>
      <c r="S72" t="str">
        <f>IF('Рабочий протокол'!C72="","НЕТ КОДА",IF(NOT(AND(LEN('Рабочий протокол'!C72&amp;"")=13,P72,Q72,R72)),"КОД: 13 ЦИФР",IF(COUNTIF('Рабочий протокол'!C$4:C$103,'Рабочий протокол'!C72)&gt;1,"ПОВТОР КОДА","")))</f>
        <v>НЕТ КОДА</v>
      </c>
      <c r="T72" t="str">
        <f t="shared" si="19"/>
        <v>ВНЕСИТЕ ВРЕМЯ</v>
      </c>
      <c r="U72" t="str">
        <f t="shared" si="20"/>
        <v>ВНЕСИТЕ ГИМНАСТИКУ</v>
      </c>
      <c r="V7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2" t="str">
        <f>IF(COUNTA('Рабочий протокол'!B72:C72,'Рабочий протокол'!F72,'Рабочий протокол'!J72)=0,"",IF(S72&lt;&gt;"",S72,IF(T72&lt;&gt;"",T72,IF(U72&lt;&gt;"",U72,V72))))</f>
        <v/>
      </c>
    </row>
    <row r="73" spans="1:23" ht="24" customHeight="1">
      <c r="A73" s="1">
        <v>70</v>
      </c>
      <c r="B73" s="1" t="str">
        <f>IF(ISERROR('Рабочий протокол'!F73),"ТЕКСТ",SUBSTITUTE(TRIM(SUBSTITUTE('Рабочий протокол'!F73&amp;"",CHAR(160)," ")),",","."))</f>
        <v/>
      </c>
      <c r="C73" s="1" t="str">
        <f>IF(ISERROR('Рабочий протокол'!J73),"ТЕКСТ",SUBSTITUTE(TRIM(SUBSTITUTE('Рабочий протокол'!J73&amp;"",CHAR(160)," ")),",","."))</f>
        <v/>
      </c>
      <c r="D73" s="3" t="str">
        <f>IF(B73="","",IF(ISNUMBER('Рабочий протокол'!F73),'Рабочий протокол'!F73,IF(AND(OR(K73="",K73="."),LEN(SUBSTITUTE(B73,".",""))&gt;0,LEN(B73)&lt;=15),VALUE(SUBSTITUTE(B73,".",""))/10^IF(ISNUMBER(FIND(".",B73)),LEN(B73)-FIND(".",B73),0),"ТЕКСТ")))</f>
        <v/>
      </c>
      <c r="E73" s="3" t="str">
        <f>IF(C73="","",IF(ISNUMBER('Рабочий протокол'!J73),'Рабочий протокол'!J73,IF(AND(OR(M73="",M73="."),LEN(SUBSTITUTE(C73,".",""))&gt;0,LEN(C73)&lt;=15),VALUE(SUBSTITUTE(C73,".",""))/10^IF(ISNUMBER(FIND(".",C73)),LEN(C73)-FIND(".",C73),0),"ТЕКСТ")))</f>
        <v/>
      </c>
      <c r="F73" s="3" t="str">
        <f t="shared" si="14"/>
        <v/>
      </c>
      <c r="G73" s="1"/>
      <c r="H73" s="1"/>
      <c r="I73" s="1"/>
      <c r="J73" t="str">
        <f t="shared" si="15"/>
        <v/>
      </c>
      <c r="K73" t="str">
        <f t="shared" si="16"/>
        <v/>
      </c>
      <c r="L73" t="str">
        <f t="shared" si="17"/>
        <v/>
      </c>
      <c r="M73" t="str">
        <f t="shared" si="18"/>
        <v/>
      </c>
      <c r="P73" t="b">
        <f>AND(ISNUMBER(FIND(MID("x"&amp;'Рабочий протокол'!C73,2,1),"0123456789")),ISNUMBER(FIND(MID("x"&amp;'Рабочий протокол'!C73,3,1),"0123456789")),ISNUMBER(FIND(MID("x"&amp;'Рабочий протокол'!C73,4,1),"0123456789")),ISNUMBER(FIND(MID("x"&amp;'Рабочий протокол'!C73,5,1),"0123456789")),ISNUMBER(FIND(MID("x"&amp;'Рабочий протокол'!C73,6,1),"0123456789")))</f>
        <v>1</v>
      </c>
      <c r="Q73" t="b">
        <f>AND(ISNUMBER(FIND(MID("x"&amp;'Рабочий протокол'!C73,7,1),"0123456789")),ISNUMBER(FIND(MID("x"&amp;'Рабочий протокол'!C73,8,1),"0123456789")),ISNUMBER(FIND(MID("x"&amp;'Рабочий протокол'!C73,9,1),"0123456789")),ISNUMBER(FIND(MID("x"&amp;'Рабочий протокол'!C73,10,1),"0123456789")),ISNUMBER(FIND(MID("x"&amp;'Рабочий протокол'!C73,11,1),"0123456789")))</f>
        <v>1</v>
      </c>
      <c r="R73" t="b">
        <f>AND(ISNUMBER(FIND(MID("x"&amp;'Рабочий протокол'!C73,12,1),"0123456789")),ISNUMBER(FIND(MID("x"&amp;'Рабочий протокол'!C73,13,1),"0123456789")),ISNUMBER(FIND(MID("x"&amp;'Рабочий протокол'!C73,14,1),"0123456789")))</f>
        <v>1</v>
      </c>
      <c r="S73" t="str">
        <f>IF('Рабочий протокол'!C73="","НЕТ КОДА",IF(NOT(AND(LEN('Рабочий протокол'!C73&amp;"")=13,P73,Q73,R73)),"КОД: 13 ЦИФР",IF(COUNTIF('Рабочий протокол'!C$4:C$103,'Рабочий протокол'!C73)&gt;1,"ПОВТОР КОДА","")))</f>
        <v>НЕТ КОДА</v>
      </c>
      <c r="T73" t="str">
        <f t="shared" si="19"/>
        <v>ВНЕСИТЕ ВРЕМЯ</v>
      </c>
      <c r="U73" t="str">
        <f t="shared" si="20"/>
        <v>ВНЕСИТЕ ГИМНАСТИКУ</v>
      </c>
      <c r="V7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3" t="str">
        <f>IF(COUNTA('Рабочий протокол'!B73:C73,'Рабочий протокол'!F73,'Рабочий протокол'!J73)=0,"",IF(S73&lt;&gt;"",S73,IF(T73&lt;&gt;"",T73,IF(U73&lt;&gt;"",U73,V73))))</f>
        <v/>
      </c>
    </row>
    <row r="74" spans="1:23" ht="24" customHeight="1">
      <c r="A74" s="1">
        <v>71</v>
      </c>
      <c r="B74" s="1" t="str">
        <f>IF(ISERROR('Рабочий протокол'!F74),"ТЕКСТ",SUBSTITUTE(TRIM(SUBSTITUTE('Рабочий протокол'!F74&amp;"",CHAR(160)," ")),",","."))</f>
        <v/>
      </c>
      <c r="C74" s="1" t="str">
        <f>IF(ISERROR('Рабочий протокол'!J74),"ТЕКСТ",SUBSTITUTE(TRIM(SUBSTITUTE('Рабочий протокол'!J74&amp;"",CHAR(160)," ")),",","."))</f>
        <v/>
      </c>
      <c r="D74" s="3" t="str">
        <f>IF(B74="","",IF(ISNUMBER('Рабочий протокол'!F74),'Рабочий протокол'!F74,IF(AND(OR(K74="",K74="."),LEN(SUBSTITUTE(B74,".",""))&gt;0,LEN(B74)&lt;=15),VALUE(SUBSTITUTE(B74,".",""))/10^IF(ISNUMBER(FIND(".",B74)),LEN(B74)-FIND(".",B74),0),"ТЕКСТ")))</f>
        <v/>
      </c>
      <c r="E74" s="3" t="str">
        <f>IF(C74="","",IF(ISNUMBER('Рабочий протокол'!J74),'Рабочий протокол'!J74,IF(AND(OR(M74="",M74="."),LEN(SUBSTITUTE(C74,".",""))&gt;0,LEN(C74)&lt;=15),VALUE(SUBSTITUTE(C74,".",""))/10^IF(ISNUMBER(FIND(".",C74)),LEN(C74)-FIND(".",C74),0),"ТЕКСТ")))</f>
        <v/>
      </c>
      <c r="F74" s="3" t="str">
        <f t="shared" si="14"/>
        <v/>
      </c>
      <c r="G74" s="1"/>
      <c r="H74" s="1"/>
      <c r="I74" s="1"/>
      <c r="J74" t="str">
        <f t="shared" si="15"/>
        <v/>
      </c>
      <c r="K74" t="str">
        <f t="shared" si="16"/>
        <v/>
      </c>
      <c r="L74" t="str">
        <f t="shared" si="17"/>
        <v/>
      </c>
      <c r="M74" t="str">
        <f t="shared" si="18"/>
        <v/>
      </c>
      <c r="P74" t="b">
        <f>AND(ISNUMBER(FIND(MID("x"&amp;'Рабочий протокол'!C74,2,1),"0123456789")),ISNUMBER(FIND(MID("x"&amp;'Рабочий протокол'!C74,3,1),"0123456789")),ISNUMBER(FIND(MID("x"&amp;'Рабочий протокол'!C74,4,1),"0123456789")),ISNUMBER(FIND(MID("x"&amp;'Рабочий протокол'!C74,5,1),"0123456789")),ISNUMBER(FIND(MID("x"&amp;'Рабочий протокол'!C74,6,1),"0123456789")))</f>
        <v>1</v>
      </c>
      <c r="Q74" t="b">
        <f>AND(ISNUMBER(FIND(MID("x"&amp;'Рабочий протокол'!C74,7,1),"0123456789")),ISNUMBER(FIND(MID("x"&amp;'Рабочий протокол'!C74,8,1),"0123456789")),ISNUMBER(FIND(MID("x"&amp;'Рабочий протокол'!C74,9,1),"0123456789")),ISNUMBER(FIND(MID("x"&amp;'Рабочий протокол'!C74,10,1),"0123456789")),ISNUMBER(FIND(MID("x"&amp;'Рабочий протокол'!C74,11,1),"0123456789")))</f>
        <v>1</v>
      </c>
      <c r="R74" t="b">
        <f>AND(ISNUMBER(FIND(MID("x"&amp;'Рабочий протокол'!C74,12,1),"0123456789")),ISNUMBER(FIND(MID("x"&amp;'Рабочий протокол'!C74,13,1),"0123456789")),ISNUMBER(FIND(MID("x"&amp;'Рабочий протокол'!C74,14,1),"0123456789")))</f>
        <v>1</v>
      </c>
      <c r="S74" t="str">
        <f>IF('Рабочий протокол'!C74="","НЕТ КОДА",IF(NOT(AND(LEN('Рабочий протокол'!C74&amp;"")=13,P74,Q74,R74)),"КОД: 13 ЦИФР",IF(COUNTIF('Рабочий протокол'!C$4:C$103,'Рабочий протокол'!C74)&gt;1,"ПОВТОР КОДА","")))</f>
        <v>НЕТ КОДА</v>
      </c>
      <c r="T74" t="str">
        <f t="shared" si="19"/>
        <v>ВНЕСИТЕ ВРЕМЯ</v>
      </c>
      <c r="U74" t="str">
        <f t="shared" si="20"/>
        <v>ВНЕСИТЕ ГИМНАСТИКУ</v>
      </c>
      <c r="V7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4" t="str">
        <f>IF(COUNTA('Рабочий протокол'!B74:C74,'Рабочий протокол'!F74,'Рабочий протокол'!J74)=0,"",IF(S74&lt;&gt;"",S74,IF(T74&lt;&gt;"",T74,IF(U74&lt;&gt;"",U74,V74))))</f>
        <v/>
      </c>
    </row>
    <row r="75" spans="1:23" ht="24" customHeight="1">
      <c r="A75" s="1">
        <v>72</v>
      </c>
      <c r="B75" s="1" t="str">
        <f>IF(ISERROR('Рабочий протокол'!F75),"ТЕКСТ",SUBSTITUTE(TRIM(SUBSTITUTE('Рабочий протокол'!F75&amp;"",CHAR(160)," ")),",","."))</f>
        <v/>
      </c>
      <c r="C75" s="1" t="str">
        <f>IF(ISERROR('Рабочий протокол'!J75),"ТЕКСТ",SUBSTITUTE(TRIM(SUBSTITUTE('Рабочий протокол'!J75&amp;"",CHAR(160)," ")),",","."))</f>
        <v/>
      </c>
      <c r="D75" s="3" t="str">
        <f>IF(B75="","",IF(ISNUMBER('Рабочий протокол'!F75),'Рабочий протокол'!F75,IF(AND(OR(K75="",K75="."),LEN(SUBSTITUTE(B75,".",""))&gt;0,LEN(B75)&lt;=15),VALUE(SUBSTITUTE(B75,".",""))/10^IF(ISNUMBER(FIND(".",B75)),LEN(B75)-FIND(".",B75),0),"ТЕКСТ")))</f>
        <v/>
      </c>
      <c r="E75" s="3" t="str">
        <f>IF(C75="","",IF(ISNUMBER('Рабочий протокол'!J75),'Рабочий протокол'!J75,IF(AND(OR(M75="",M75="."),LEN(SUBSTITUTE(C75,".",""))&gt;0,LEN(C75)&lt;=15),VALUE(SUBSTITUTE(C75,".",""))/10^IF(ISNUMBER(FIND(".",C75)),LEN(C75)-FIND(".",C75),0),"ТЕКСТ")))</f>
        <v/>
      </c>
      <c r="F75" s="3" t="str">
        <f t="shared" si="14"/>
        <v/>
      </c>
      <c r="G75" s="1"/>
      <c r="H75" s="1"/>
      <c r="I75" s="1"/>
      <c r="J75" t="str">
        <f t="shared" si="15"/>
        <v/>
      </c>
      <c r="K75" t="str">
        <f t="shared" si="16"/>
        <v/>
      </c>
      <c r="L75" t="str">
        <f t="shared" si="17"/>
        <v/>
      </c>
      <c r="M75" t="str">
        <f t="shared" si="18"/>
        <v/>
      </c>
      <c r="P75" t="b">
        <f>AND(ISNUMBER(FIND(MID("x"&amp;'Рабочий протокол'!C75,2,1),"0123456789")),ISNUMBER(FIND(MID("x"&amp;'Рабочий протокол'!C75,3,1),"0123456789")),ISNUMBER(FIND(MID("x"&amp;'Рабочий протокол'!C75,4,1),"0123456789")),ISNUMBER(FIND(MID("x"&amp;'Рабочий протокол'!C75,5,1),"0123456789")),ISNUMBER(FIND(MID("x"&amp;'Рабочий протокол'!C75,6,1),"0123456789")))</f>
        <v>1</v>
      </c>
      <c r="Q75" t="b">
        <f>AND(ISNUMBER(FIND(MID("x"&amp;'Рабочий протокол'!C75,7,1),"0123456789")),ISNUMBER(FIND(MID("x"&amp;'Рабочий протокол'!C75,8,1),"0123456789")),ISNUMBER(FIND(MID("x"&amp;'Рабочий протокол'!C75,9,1),"0123456789")),ISNUMBER(FIND(MID("x"&amp;'Рабочий протокол'!C75,10,1),"0123456789")),ISNUMBER(FIND(MID("x"&amp;'Рабочий протокол'!C75,11,1),"0123456789")))</f>
        <v>1</v>
      </c>
      <c r="R75" t="b">
        <f>AND(ISNUMBER(FIND(MID("x"&amp;'Рабочий протокол'!C75,12,1),"0123456789")),ISNUMBER(FIND(MID("x"&amp;'Рабочий протокол'!C75,13,1),"0123456789")),ISNUMBER(FIND(MID("x"&amp;'Рабочий протокол'!C75,14,1),"0123456789")))</f>
        <v>1</v>
      </c>
      <c r="S75" t="str">
        <f>IF('Рабочий протокол'!C75="","НЕТ КОДА",IF(NOT(AND(LEN('Рабочий протокол'!C75&amp;"")=13,P75,Q75,R75)),"КОД: 13 ЦИФР",IF(COUNTIF('Рабочий протокол'!C$4:C$103,'Рабочий протокол'!C75)&gt;1,"ПОВТОР КОДА","")))</f>
        <v>НЕТ КОДА</v>
      </c>
      <c r="T75" t="str">
        <f t="shared" si="19"/>
        <v>ВНЕСИТЕ ВРЕМЯ</v>
      </c>
      <c r="U75" t="str">
        <f t="shared" si="20"/>
        <v>ВНЕСИТЕ ГИМНАСТИКУ</v>
      </c>
      <c r="V7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5" t="str">
        <f>IF(COUNTA('Рабочий протокол'!B75:C75,'Рабочий протокол'!F75,'Рабочий протокол'!J75)=0,"",IF(S75&lt;&gt;"",S75,IF(T75&lt;&gt;"",T75,IF(U75&lt;&gt;"",U75,V75))))</f>
        <v/>
      </c>
    </row>
    <row r="76" spans="1:23" ht="24" customHeight="1">
      <c r="A76" s="1">
        <v>73</v>
      </c>
      <c r="B76" s="1" t="str">
        <f>IF(ISERROR('Рабочий протокол'!F76),"ТЕКСТ",SUBSTITUTE(TRIM(SUBSTITUTE('Рабочий протокол'!F76&amp;"",CHAR(160)," ")),",","."))</f>
        <v/>
      </c>
      <c r="C76" s="1" t="str">
        <f>IF(ISERROR('Рабочий протокол'!J76),"ТЕКСТ",SUBSTITUTE(TRIM(SUBSTITUTE('Рабочий протокол'!J76&amp;"",CHAR(160)," ")),",","."))</f>
        <v/>
      </c>
      <c r="D76" s="3" t="str">
        <f>IF(B76="","",IF(ISNUMBER('Рабочий протокол'!F76),'Рабочий протокол'!F76,IF(AND(OR(K76="",K76="."),LEN(SUBSTITUTE(B76,".",""))&gt;0,LEN(B76)&lt;=15),VALUE(SUBSTITUTE(B76,".",""))/10^IF(ISNUMBER(FIND(".",B76)),LEN(B76)-FIND(".",B76),0),"ТЕКСТ")))</f>
        <v/>
      </c>
      <c r="E76" s="3" t="str">
        <f>IF(C76="","",IF(ISNUMBER('Рабочий протокол'!J76),'Рабочий протокол'!J76,IF(AND(OR(M76="",M76="."),LEN(SUBSTITUTE(C76,".",""))&gt;0,LEN(C76)&lt;=15),VALUE(SUBSTITUTE(C76,".",""))/10^IF(ISNUMBER(FIND(".",C76)),LEN(C76)-FIND(".",C76),0),"ТЕКСТ")))</f>
        <v/>
      </c>
      <c r="F76" s="3" t="str">
        <f t="shared" si="14"/>
        <v/>
      </c>
      <c r="G76" s="1"/>
      <c r="H76" s="1"/>
      <c r="I76" s="1"/>
      <c r="J76" t="str">
        <f t="shared" si="15"/>
        <v/>
      </c>
      <c r="K76" t="str">
        <f t="shared" si="16"/>
        <v/>
      </c>
      <c r="L76" t="str">
        <f t="shared" si="17"/>
        <v/>
      </c>
      <c r="M76" t="str">
        <f t="shared" si="18"/>
        <v/>
      </c>
      <c r="P76" t="b">
        <f>AND(ISNUMBER(FIND(MID("x"&amp;'Рабочий протокол'!C76,2,1),"0123456789")),ISNUMBER(FIND(MID("x"&amp;'Рабочий протокол'!C76,3,1),"0123456789")),ISNUMBER(FIND(MID("x"&amp;'Рабочий протокол'!C76,4,1),"0123456789")),ISNUMBER(FIND(MID("x"&amp;'Рабочий протокол'!C76,5,1),"0123456789")),ISNUMBER(FIND(MID("x"&amp;'Рабочий протокол'!C76,6,1),"0123456789")))</f>
        <v>1</v>
      </c>
      <c r="Q76" t="b">
        <f>AND(ISNUMBER(FIND(MID("x"&amp;'Рабочий протокол'!C76,7,1),"0123456789")),ISNUMBER(FIND(MID("x"&amp;'Рабочий протокол'!C76,8,1),"0123456789")),ISNUMBER(FIND(MID("x"&amp;'Рабочий протокол'!C76,9,1),"0123456789")),ISNUMBER(FIND(MID("x"&amp;'Рабочий протокол'!C76,10,1),"0123456789")),ISNUMBER(FIND(MID("x"&amp;'Рабочий протокол'!C76,11,1),"0123456789")))</f>
        <v>1</v>
      </c>
      <c r="R76" t="b">
        <f>AND(ISNUMBER(FIND(MID("x"&amp;'Рабочий протокол'!C76,12,1),"0123456789")),ISNUMBER(FIND(MID("x"&amp;'Рабочий протокол'!C76,13,1),"0123456789")),ISNUMBER(FIND(MID("x"&amp;'Рабочий протокол'!C76,14,1),"0123456789")))</f>
        <v>1</v>
      </c>
      <c r="S76" t="str">
        <f>IF('Рабочий протокол'!C76="","НЕТ КОДА",IF(NOT(AND(LEN('Рабочий протокол'!C76&amp;"")=13,P76,Q76,R76)),"КОД: 13 ЦИФР",IF(COUNTIF('Рабочий протокол'!C$4:C$103,'Рабочий протокол'!C76)&gt;1,"ПОВТОР КОДА","")))</f>
        <v>НЕТ КОДА</v>
      </c>
      <c r="T76" t="str">
        <f t="shared" si="19"/>
        <v>ВНЕСИТЕ ВРЕМЯ</v>
      </c>
      <c r="U76" t="str">
        <f t="shared" si="20"/>
        <v>ВНЕСИТЕ ГИМНАСТИКУ</v>
      </c>
      <c r="V7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6" t="str">
        <f>IF(COUNTA('Рабочий протокол'!B76:C76,'Рабочий протокол'!F76,'Рабочий протокол'!J76)=0,"",IF(S76&lt;&gt;"",S76,IF(T76&lt;&gt;"",T76,IF(U76&lt;&gt;"",U76,V76))))</f>
        <v/>
      </c>
    </row>
    <row r="77" spans="1:23" ht="24" customHeight="1">
      <c r="A77" s="1">
        <v>74</v>
      </c>
      <c r="B77" s="1" t="str">
        <f>IF(ISERROR('Рабочий протокол'!F77),"ТЕКСТ",SUBSTITUTE(TRIM(SUBSTITUTE('Рабочий протокол'!F77&amp;"",CHAR(160)," ")),",","."))</f>
        <v/>
      </c>
      <c r="C77" s="1" t="str">
        <f>IF(ISERROR('Рабочий протокол'!J77),"ТЕКСТ",SUBSTITUTE(TRIM(SUBSTITUTE('Рабочий протокол'!J77&amp;"",CHAR(160)," ")),",","."))</f>
        <v/>
      </c>
      <c r="D77" s="3" t="str">
        <f>IF(B77="","",IF(ISNUMBER('Рабочий протокол'!F77),'Рабочий протокол'!F77,IF(AND(OR(K77="",K77="."),LEN(SUBSTITUTE(B77,".",""))&gt;0,LEN(B77)&lt;=15),VALUE(SUBSTITUTE(B77,".",""))/10^IF(ISNUMBER(FIND(".",B77)),LEN(B77)-FIND(".",B77),0),"ТЕКСТ")))</f>
        <v/>
      </c>
      <c r="E77" s="3" t="str">
        <f>IF(C77="","",IF(ISNUMBER('Рабочий протокол'!J77),'Рабочий протокол'!J77,IF(AND(OR(M77="",M77="."),LEN(SUBSTITUTE(C77,".",""))&gt;0,LEN(C77)&lt;=15),VALUE(SUBSTITUTE(C77,".",""))/10^IF(ISNUMBER(FIND(".",C77)),LEN(C77)-FIND(".",C77),0),"ТЕКСТ")))</f>
        <v/>
      </c>
      <c r="F77" s="3" t="str">
        <f t="shared" si="14"/>
        <v/>
      </c>
      <c r="G77" s="1"/>
      <c r="H77" s="1"/>
      <c r="I77" s="1"/>
      <c r="J77" t="str">
        <f t="shared" si="15"/>
        <v/>
      </c>
      <c r="K77" t="str">
        <f t="shared" si="16"/>
        <v/>
      </c>
      <c r="L77" t="str">
        <f t="shared" si="17"/>
        <v/>
      </c>
      <c r="M77" t="str">
        <f t="shared" si="18"/>
        <v/>
      </c>
      <c r="P77" t="b">
        <f>AND(ISNUMBER(FIND(MID("x"&amp;'Рабочий протокол'!C77,2,1),"0123456789")),ISNUMBER(FIND(MID("x"&amp;'Рабочий протокол'!C77,3,1),"0123456789")),ISNUMBER(FIND(MID("x"&amp;'Рабочий протокол'!C77,4,1),"0123456789")),ISNUMBER(FIND(MID("x"&amp;'Рабочий протокол'!C77,5,1),"0123456789")),ISNUMBER(FIND(MID("x"&amp;'Рабочий протокол'!C77,6,1),"0123456789")))</f>
        <v>1</v>
      </c>
      <c r="Q77" t="b">
        <f>AND(ISNUMBER(FIND(MID("x"&amp;'Рабочий протокол'!C77,7,1),"0123456789")),ISNUMBER(FIND(MID("x"&amp;'Рабочий протокол'!C77,8,1),"0123456789")),ISNUMBER(FIND(MID("x"&amp;'Рабочий протокол'!C77,9,1),"0123456789")),ISNUMBER(FIND(MID("x"&amp;'Рабочий протокол'!C77,10,1),"0123456789")),ISNUMBER(FIND(MID("x"&amp;'Рабочий протокол'!C77,11,1),"0123456789")))</f>
        <v>1</v>
      </c>
      <c r="R77" t="b">
        <f>AND(ISNUMBER(FIND(MID("x"&amp;'Рабочий протокол'!C77,12,1),"0123456789")),ISNUMBER(FIND(MID("x"&amp;'Рабочий протокол'!C77,13,1),"0123456789")),ISNUMBER(FIND(MID("x"&amp;'Рабочий протокол'!C77,14,1),"0123456789")))</f>
        <v>1</v>
      </c>
      <c r="S77" t="str">
        <f>IF('Рабочий протокол'!C77="","НЕТ КОДА",IF(NOT(AND(LEN('Рабочий протокол'!C77&amp;"")=13,P77,Q77,R77)),"КОД: 13 ЦИФР",IF(COUNTIF('Рабочий протокол'!C$4:C$103,'Рабочий протокол'!C77)&gt;1,"ПОВТОР КОДА","")))</f>
        <v>НЕТ КОДА</v>
      </c>
      <c r="T77" t="str">
        <f t="shared" si="19"/>
        <v>ВНЕСИТЕ ВРЕМЯ</v>
      </c>
      <c r="U77" t="str">
        <f t="shared" si="20"/>
        <v>ВНЕСИТЕ ГИМНАСТИКУ</v>
      </c>
      <c r="V7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7" t="str">
        <f>IF(COUNTA('Рабочий протокол'!B77:C77,'Рабочий протокол'!F77,'Рабочий протокол'!J77)=0,"",IF(S77&lt;&gt;"",S77,IF(T77&lt;&gt;"",T77,IF(U77&lt;&gt;"",U77,V77))))</f>
        <v/>
      </c>
    </row>
    <row r="78" spans="1:23" ht="24" customHeight="1">
      <c r="A78" s="1">
        <v>75</v>
      </c>
      <c r="B78" s="1" t="str">
        <f>IF(ISERROR('Рабочий протокол'!F78),"ТЕКСТ",SUBSTITUTE(TRIM(SUBSTITUTE('Рабочий протокол'!F78&amp;"",CHAR(160)," ")),",","."))</f>
        <v/>
      </c>
      <c r="C78" s="1" t="str">
        <f>IF(ISERROR('Рабочий протокол'!J78),"ТЕКСТ",SUBSTITUTE(TRIM(SUBSTITUTE('Рабочий протокол'!J78&amp;"",CHAR(160)," ")),",","."))</f>
        <v/>
      </c>
      <c r="D78" s="3" t="str">
        <f>IF(B78="","",IF(ISNUMBER('Рабочий протокол'!F78),'Рабочий протокол'!F78,IF(AND(OR(K78="",K78="."),LEN(SUBSTITUTE(B78,".",""))&gt;0,LEN(B78)&lt;=15),VALUE(SUBSTITUTE(B78,".",""))/10^IF(ISNUMBER(FIND(".",B78)),LEN(B78)-FIND(".",B78),0),"ТЕКСТ")))</f>
        <v/>
      </c>
      <c r="E78" s="3" t="str">
        <f>IF(C78="","",IF(ISNUMBER('Рабочий протокол'!J78),'Рабочий протокол'!J78,IF(AND(OR(M78="",M78="."),LEN(SUBSTITUTE(C78,".",""))&gt;0,LEN(C78)&lt;=15),VALUE(SUBSTITUTE(C78,".",""))/10^IF(ISNUMBER(FIND(".",C78)),LEN(C78)-FIND(".",C78),0),"ТЕКСТ")))</f>
        <v/>
      </c>
      <c r="F78" s="3" t="str">
        <f t="shared" si="14"/>
        <v/>
      </c>
      <c r="G78" s="1"/>
      <c r="H78" s="1"/>
      <c r="I78" s="1"/>
      <c r="J78" t="str">
        <f t="shared" si="15"/>
        <v/>
      </c>
      <c r="K78" t="str">
        <f t="shared" si="16"/>
        <v/>
      </c>
      <c r="L78" t="str">
        <f t="shared" si="17"/>
        <v/>
      </c>
      <c r="M78" t="str">
        <f t="shared" si="18"/>
        <v/>
      </c>
      <c r="P78" t="b">
        <f>AND(ISNUMBER(FIND(MID("x"&amp;'Рабочий протокол'!C78,2,1),"0123456789")),ISNUMBER(FIND(MID("x"&amp;'Рабочий протокол'!C78,3,1),"0123456789")),ISNUMBER(FIND(MID("x"&amp;'Рабочий протокол'!C78,4,1),"0123456789")),ISNUMBER(FIND(MID("x"&amp;'Рабочий протокол'!C78,5,1),"0123456789")),ISNUMBER(FIND(MID("x"&amp;'Рабочий протокол'!C78,6,1),"0123456789")))</f>
        <v>1</v>
      </c>
      <c r="Q78" t="b">
        <f>AND(ISNUMBER(FIND(MID("x"&amp;'Рабочий протокол'!C78,7,1),"0123456789")),ISNUMBER(FIND(MID("x"&amp;'Рабочий протокол'!C78,8,1),"0123456789")),ISNUMBER(FIND(MID("x"&amp;'Рабочий протокол'!C78,9,1),"0123456789")),ISNUMBER(FIND(MID("x"&amp;'Рабочий протокол'!C78,10,1),"0123456789")),ISNUMBER(FIND(MID("x"&amp;'Рабочий протокол'!C78,11,1),"0123456789")))</f>
        <v>1</v>
      </c>
      <c r="R78" t="b">
        <f>AND(ISNUMBER(FIND(MID("x"&amp;'Рабочий протокол'!C78,12,1),"0123456789")),ISNUMBER(FIND(MID("x"&amp;'Рабочий протокол'!C78,13,1),"0123456789")),ISNUMBER(FIND(MID("x"&amp;'Рабочий протокол'!C78,14,1),"0123456789")))</f>
        <v>1</v>
      </c>
      <c r="S78" t="str">
        <f>IF('Рабочий протокол'!C78="","НЕТ КОДА",IF(NOT(AND(LEN('Рабочий протокол'!C78&amp;"")=13,P78,Q78,R78)),"КОД: 13 ЦИФР",IF(COUNTIF('Рабочий протокол'!C$4:C$103,'Рабочий протокол'!C78)&gt;1,"ПОВТОР КОДА","")))</f>
        <v>НЕТ КОДА</v>
      </c>
      <c r="T78" t="str">
        <f t="shared" si="19"/>
        <v>ВНЕСИТЕ ВРЕМЯ</v>
      </c>
      <c r="U78" t="str">
        <f t="shared" si="20"/>
        <v>ВНЕСИТЕ ГИМНАСТИКУ</v>
      </c>
      <c r="V7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8" t="str">
        <f>IF(COUNTA('Рабочий протокол'!B78:C78,'Рабочий протокол'!F78,'Рабочий протокол'!J78)=0,"",IF(S78&lt;&gt;"",S78,IF(T78&lt;&gt;"",T78,IF(U78&lt;&gt;"",U78,V78))))</f>
        <v/>
      </c>
    </row>
    <row r="79" spans="1:23" ht="24" customHeight="1">
      <c r="A79" s="1">
        <v>76</v>
      </c>
      <c r="B79" s="1" t="str">
        <f>IF(ISERROR('Рабочий протокол'!F79),"ТЕКСТ",SUBSTITUTE(TRIM(SUBSTITUTE('Рабочий протокол'!F79&amp;"",CHAR(160)," ")),",","."))</f>
        <v/>
      </c>
      <c r="C79" s="1" t="str">
        <f>IF(ISERROR('Рабочий протокол'!J79),"ТЕКСТ",SUBSTITUTE(TRIM(SUBSTITUTE('Рабочий протокол'!J79&amp;"",CHAR(160)," ")),",","."))</f>
        <v/>
      </c>
      <c r="D79" s="3" t="str">
        <f>IF(B79="","",IF(ISNUMBER('Рабочий протокол'!F79),'Рабочий протокол'!F79,IF(AND(OR(K79="",K79="."),LEN(SUBSTITUTE(B79,".",""))&gt;0,LEN(B79)&lt;=15),VALUE(SUBSTITUTE(B79,".",""))/10^IF(ISNUMBER(FIND(".",B79)),LEN(B79)-FIND(".",B79),0),"ТЕКСТ")))</f>
        <v/>
      </c>
      <c r="E79" s="3" t="str">
        <f>IF(C79="","",IF(ISNUMBER('Рабочий протокол'!J79),'Рабочий протокол'!J79,IF(AND(OR(M79="",M79="."),LEN(SUBSTITUTE(C79,".",""))&gt;0,LEN(C79)&lt;=15),VALUE(SUBSTITUTE(C79,".",""))/10^IF(ISNUMBER(FIND(".",C79)),LEN(C79)-FIND(".",C79),0),"ТЕКСТ")))</f>
        <v/>
      </c>
      <c r="F79" s="3" t="str">
        <f t="shared" si="14"/>
        <v/>
      </c>
      <c r="G79" s="1"/>
      <c r="H79" s="1"/>
      <c r="I79" s="1"/>
      <c r="J79" t="str">
        <f t="shared" si="15"/>
        <v/>
      </c>
      <c r="K79" t="str">
        <f t="shared" si="16"/>
        <v/>
      </c>
      <c r="L79" t="str">
        <f t="shared" si="17"/>
        <v/>
      </c>
      <c r="M79" t="str">
        <f t="shared" si="18"/>
        <v/>
      </c>
      <c r="P79" t="b">
        <f>AND(ISNUMBER(FIND(MID("x"&amp;'Рабочий протокол'!C79,2,1),"0123456789")),ISNUMBER(FIND(MID("x"&amp;'Рабочий протокол'!C79,3,1),"0123456789")),ISNUMBER(FIND(MID("x"&amp;'Рабочий протокол'!C79,4,1),"0123456789")),ISNUMBER(FIND(MID("x"&amp;'Рабочий протокол'!C79,5,1),"0123456789")),ISNUMBER(FIND(MID("x"&amp;'Рабочий протокол'!C79,6,1),"0123456789")))</f>
        <v>1</v>
      </c>
      <c r="Q79" t="b">
        <f>AND(ISNUMBER(FIND(MID("x"&amp;'Рабочий протокол'!C79,7,1),"0123456789")),ISNUMBER(FIND(MID("x"&amp;'Рабочий протокол'!C79,8,1),"0123456789")),ISNUMBER(FIND(MID("x"&amp;'Рабочий протокол'!C79,9,1),"0123456789")),ISNUMBER(FIND(MID("x"&amp;'Рабочий протокол'!C79,10,1),"0123456789")),ISNUMBER(FIND(MID("x"&amp;'Рабочий протокол'!C79,11,1),"0123456789")))</f>
        <v>1</v>
      </c>
      <c r="R79" t="b">
        <f>AND(ISNUMBER(FIND(MID("x"&amp;'Рабочий протокол'!C79,12,1),"0123456789")),ISNUMBER(FIND(MID("x"&amp;'Рабочий протокол'!C79,13,1),"0123456789")),ISNUMBER(FIND(MID("x"&amp;'Рабочий протокол'!C79,14,1),"0123456789")))</f>
        <v>1</v>
      </c>
      <c r="S79" t="str">
        <f>IF('Рабочий протокол'!C79="","НЕТ КОДА",IF(NOT(AND(LEN('Рабочий протокол'!C79&amp;"")=13,P79,Q79,R79)),"КОД: 13 ЦИФР",IF(COUNTIF('Рабочий протокол'!C$4:C$103,'Рабочий протокол'!C79)&gt;1,"ПОВТОР КОДА","")))</f>
        <v>НЕТ КОДА</v>
      </c>
      <c r="T79" t="str">
        <f t="shared" si="19"/>
        <v>ВНЕСИТЕ ВРЕМЯ</v>
      </c>
      <c r="U79" t="str">
        <f t="shared" si="20"/>
        <v>ВНЕСИТЕ ГИМНАСТИКУ</v>
      </c>
      <c r="V7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9" t="str">
        <f>IF(COUNTA('Рабочий протокол'!B79:C79,'Рабочий протокол'!F79,'Рабочий протокол'!J79)=0,"",IF(S79&lt;&gt;"",S79,IF(T79&lt;&gt;"",T79,IF(U79&lt;&gt;"",U79,V79))))</f>
        <v/>
      </c>
    </row>
    <row r="80" spans="1:23" ht="24" customHeight="1">
      <c r="A80" s="1">
        <v>77</v>
      </c>
      <c r="B80" s="1" t="str">
        <f>IF(ISERROR('Рабочий протокол'!F80),"ТЕКСТ",SUBSTITUTE(TRIM(SUBSTITUTE('Рабочий протокол'!F80&amp;"",CHAR(160)," ")),",","."))</f>
        <v/>
      </c>
      <c r="C80" s="1" t="str">
        <f>IF(ISERROR('Рабочий протокол'!J80),"ТЕКСТ",SUBSTITUTE(TRIM(SUBSTITUTE('Рабочий протокол'!J80&amp;"",CHAR(160)," ")),",","."))</f>
        <v/>
      </c>
      <c r="D80" s="3" t="str">
        <f>IF(B80="","",IF(ISNUMBER('Рабочий протокол'!F80),'Рабочий протокол'!F80,IF(AND(OR(K80="",K80="."),LEN(SUBSTITUTE(B80,".",""))&gt;0,LEN(B80)&lt;=15),VALUE(SUBSTITUTE(B80,".",""))/10^IF(ISNUMBER(FIND(".",B80)),LEN(B80)-FIND(".",B80),0),"ТЕКСТ")))</f>
        <v/>
      </c>
      <c r="E80" s="3" t="str">
        <f>IF(C80="","",IF(ISNUMBER('Рабочий протокол'!J80),'Рабочий протокол'!J80,IF(AND(OR(M80="",M80="."),LEN(SUBSTITUTE(C80,".",""))&gt;0,LEN(C80)&lt;=15),VALUE(SUBSTITUTE(C80,".",""))/10^IF(ISNUMBER(FIND(".",C80)),LEN(C80)-FIND(".",C80),0),"ТЕКСТ")))</f>
        <v/>
      </c>
      <c r="F80" s="3" t="str">
        <f t="shared" si="14"/>
        <v/>
      </c>
      <c r="G80" s="1"/>
      <c r="H80" s="1"/>
      <c r="I80" s="1"/>
      <c r="J80" t="str">
        <f t="shared" si="15"/>
        <v/>
      </c>
      <c r="K80" t="str">
        <f t="shared" si="16"/>
        <v/>
      </c>
      <c r="L80" t="str">
        <f t="shared" si="17"/>
        <v/>
      </c>
      <c r="M80" t="str">
        <f t="shared" si="18"/>
        <v/>
      </c>
      <c r="P80" t="b">
        <f>AND(ISNUMBER(FIND(MID("x"&amp;'Рабочий протокол'!C80,2,1),"0123456789")),ISNUMBER(FIND(MID("x"&amp;'Рабочий протокол'!C80,3,1),"0123456789")),ISNUMBER(FIND(MID("x"&amp;'Рабочий протокол'!C80,4,1),"0123456789")),ISNUMBER(FIND(MID("x"&amp;'Рабочий протокол'!C80,5,1),"0123456789")),ISNUMBER(FIND(MID("x"&amp;'Рабочий протокол'!C80,6,1),"0123456789")))</f>
        <v>1</v>
      </c>
      <c r="Q80" t="b">
        <f>AND(ISNUMBER(FIND(MID("x"&amp;'Рабочий протокол'!C80,7,1),"0123456789")),ISNUMBER(FIND(MID("x"&amp;'Рабочий протокол'!C80,8,1),"0123456789")),ISNUMBER(FIND(MID("x"&amp;'Рабочий протокол'!C80,9,1),"0123456789")),ISNUMBER(FIND(MID("x"&amp;'Рабочий протокол'!C80,10,1),"0123456789")),ISNUMBER(FIND(MID("x"&amp;'Рабочий протокол'!C80,11,1),"0123456789")))</f>
        <v>1</v>
      </c>
      <c r="R80" t="b">
        <f>AND(ISNUMBER(FIND(MID("x"&amp;'Рабочий протокол'!C80,12,1),"0123456789")),ISNUMBER(FIND(MID("x"&amp;'Рабочий протокол'!C80,13,1),"0123456789")),ISNUMBER(FIND(MID("x"&amp;'Рабочий протокол'!C80,14,1),"0123456789")))</f>
        <v>1</v>
      </c>
      <c r="S80" t="str">
        <f>IF('Рабочий протокол'!C80="","НЕТ КОДА",IF(NOT(AND(LEN('Рабочий протокол'!C80&amp;"")=13,P80,Q80,R80)),"КОД: 13 ЦИФР",IF(COUNTIF('Рабочий протокол'!C$4:C$103,'Рабочий протокол'!C80)&gt;1,"ПОВТОР КОДА","")))</f>
        <v>НЕТ КОДА</v>
      </c>
      <c r="T80" t="str">
        <f t="shared" si="19"/>
        <v>ВНЕСИТЕ ВРЕМЯ</v>
      </c>
      <c r="U80" t="str">
        <f t="shared" si="20"/>
        <v>ВНЕСИТЕ ГИМНАСТИКУ</v>
      </c>
      <c r="V8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0" t="str">
        <f>IF(COUNTA('Рабочий протокол'!B80:C80,'Рабочий протокол'!F80,'Рабочий протокол'!J80)=0,"",IF(S80&lt;&gt;"",S80,IF(T80&lt;&gt;"",T80,IF(U80&lt;&gt;"",U80,V80))))</f>
        <v/>
      </c>
    </row>
    <row r="81" spans="1:23" ht="24" customHeight="1">
      <c r="A81" s="1">
        <v>78</v>
      </c>
      <c r="B81" s="1" t="str">
        <f>IF(ISERROR('Рабочий протокол'!F81),"ТЕКСТ",SUBSTITUTE(TRIM(SUBSTITUTE('Рабочий протокол'!F81&amp;"",CHAR(160)," ")),",","."))</f>
        <v/>
      </c>
      <c r="C81" s="1" t="str">
        <f>IF(ISERROR('Рабочий протокол'!J81),"ТЕКСТ",SUBSTITUTE(TRIM(SUBSTITUTE('Рабочий протокол'!J81&amp;"",CHAR(160)," ")),",","."))</f>
        <v/>
      </c>
      <c r="D81" s="3" t="str">
        <f>IF(B81="","",IF(ISNUMBER('Рабочий протокол'!F81),'Рабочий протокол'!F81,IF(AND(OR(K81="",K81="."),LEN(SUBSTITUTE(B81,".",""))&gt;0,LEN(B81)&lt;=15),VALUE(SUBSTITUTE(B81,".",""))/10^IF(ISNUMBER(FIND(".",B81)),LEN(B81)-FIND(".",B81),0),"ТЕКСТ")))</f>
        <v/>
      </c>
      <c r="E81" s="3" t="str">
        <f>IF(C81="","",IF(ISNUMBER('Рабочий протокол'!J81),'Рабочий протокол'!J81,IF(AND(OR(M81="",M81="."),LEN(SUBSTITUTE(C81,".",""))&gt;0,LEN(C81)&lt;=15),VALUE(SUBSTITUTE(C81,".",""))/10^IF(ISNUMBER(FIND(".",C81)),LEN(C81)-FIND(".",C81),0),"ТЕКСТ")))</f>
        <v/>
      </c>
      <c r="F81" s="3" t="str">
        <f t="shared" si="14"/>
        <v/>
      </c>
      <c r="G81" s="1"/>
      <c r="H81" s="1"/>
      <c r="I81" s="1"/>
      <c r="J81" t="str">
        <f t="shared" si="15"/>
        <v/>
      </c>
      <c r="K81" t="str">
        <f t="shared" si="16"/>
        <v/>
      </c>
      <c r="L81" t="str">
        <f t="shared" si="17"/>
        <v/>
      </c>
      <c r="M81" t="str">
        <f t="shared" si="18"/>
        <v/>
      </c>
      <c r="P81" t="b">
        <f>AND(ISNUMBER(FIND(MID("x"&amp;'Рабочий протокол'!C81,2,1),"0123456789")),ISNUMBER(FIND(MID("x"&amp;'Рабочий протокол'!C81,3,1),"0123456789")),ISNUMBER(FIND(MID("x"&amp;'Рабочий протокол'!C81,4,1),"0123456789")),ISNUMBER(FIND(MID("x"&amp;'Рабочий протокол'!C81,5,1),"0123456789")),ISNUMBER(FIND(MID("x"&amp;'Рабочий протокол'!C81,6,1),"0123456789")))</f>
        <v>1</v>
      </c>
      <c r="Q81" t="b">
        <f>AND(ISNUMBER(FIND(MID("x"&amp;'Рабочий протокол'!C81,7,1),"0123456789")),ISNUMBER(FIND(MID("x"&amp;'Рабочий протокол'!C81,8,1),"0123456789")),ISNUMBER(FIND(MID("x"&amp;'Рабочий протокол'!C81,9,1),"0123456789")),ISNUMBER(FIND(MID("x"&amp;'Рабочий протокол'!C81,10,1),"0123456789")),ISNUMBER(FIND(MID("x"&amp;'Рабочий протокол'!C81,11,1),"0123456789")))</f>
        <v>1</v>
      </c>
      <c r="R81" t="b">
        <f>AND(ISNUMBER(FIND(MID("x"&amp;'Рабочий протокол'!C81,12,1),"0123456789")),ISNUMBER(FIND(MID("x"&amp;'Рабочий протокол'!C81,13,1),"0123456789")),ISNUMBER(FIND(MID("x"&amp;'Рабочий протокол'!C81,14,1),"0123456789")))</f>
        <v>1</v>
      </c>
      <c r="S81" t="str">
        <f>IF('Рабочий протокол'!C81="","НЕТ КОДА",IF(NOT(AND(LEN('Рабочий протокол'!C81&amp;"")=13,P81,Q81,R81)),"КОД: 13 ЦИФР",IF(COUNTIF('Рабочий протокол'!C$4:C$103,'Рабочий протокол'!C81)&gt;1,"ПОВТОР КОДА","")))</f>
        <v>НЕТ КОДА</v>
      </c>
      <c r="T81" t="str">
        <f t="shared" si="19"/>
        <v>ВНЕСИТЕ ВРЕМЯ</v>
      </c>
      <c r="U81" t="str">
        <f t="shared" si="20"/>
        <v>ВНЕСИТЕ ГИМНАСТИКУ</v>
      </c>
      <c r="V8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1" t="str">
        <f>IF(COUNTA('Рабочий протокол'!B81:C81,'Рабочий протокол'!F81,'Рабочий протокол'!J81)=0,"",IF(S81&lt;&gt;"",S81,IF(T81&lt;&gt;"",T81,IF(U81&lt;&gt;"",U81,V81))))</f>
        <v/>
      </c>
    </row>
    <row r="82" spans="1:23" ht="24" customHeight="1">
      <c r="A82" s="1">
        <v>79</v>
      </c>
      <c r="B82" s="1" t="str">
        <f>IF(ISERROR('Рабочий протокол'!F82),"ТЕКСТ",SUBSTITUTE(TRIM(SUBSTITUTE('Рабочий протокол'!F82&amp;"",CHAR(160)," ")),",","."))</f>
        <v/>
      </c>
      <c r="C82" s="1" t="str">
        <f>IF(ISERROR('Рабочий протокол'!J82),"ТЕКСТ",SUBSTITUTE(TRIM(SUBSTITUTE('Рабочий протокол'!J82&amp;"",CHAR(160)," ")),",","."))</f>
        <v/>
      </c>
      <c r="D82" s="3" t="str">
        <f>IF(B82="","",IF(ISNUMBER('Рабочий протокол'!F82),'Рабочий протокол'!F82,IF(AND(OR(K82="",K82="."),LEN(SUBSTITUTE(B82,".",""))&gt;0,LEN(B82)&lt;=15),VALUE(SUBSTITUTE(B82,".",""))/10^IF(ISNUMBER(FIND(".",B82)),LEN(B82)-FIND(".",B82),0),"ТЕКСТ")))</f>
        <v/>
      </c>
      <c r="E82" s="3" t="str">
        <f>IF(C82="","",IF(ISNUMBER('Рабочий протокол'!J82),'Рабочий протокол'!J82,IF(AND(OR(M82="",M82="."),LEN(SUBSTITUTE(C82,".",""))&gt;0,LEN(C82)&lt;=15),VALUE(SUBSTITUTE(C82,".",""))/10^IF(ISNUMBER(FIND(".",C82)),LEN(C82)-FIND(".",C82),0),"ТЕКСТ")))</f>
        <v/>
      </c>
      <c r="F82" s="3" t="str">
        <f t="shared" si="14"/>
        <v/>
      </c>
      <c r="G82" s="1"/>
      <c r="H82" s="1"/>
      <c r="I82" s="1"/>
      <c r="J82" t="str">
        <f t="shared" si="15"/>
        <v/>
      </c>
      <c r="K82" t="str">
        <f t="shared" si="16"/>
        <v/>
      </c>
      <c r="L82" t="str">
        <f t="shared" si="17"/>
        <v/>
      </c>
      <c r="M82" t="str">
        <f t="shared" si="18"/>
        <v/>
      </c>
      <c r="P82" t="b">
        <f>AND(ISNUMBER(FIND(MID("x"&amp;'Рабочий протокол'!C82,2,1),"0123456789")),ISNUMBER(FIND(MID("x"&amp;'Рабочий протокол'!C82,3,1),"0123456789")),ISNUMBER(FIND(MID("x"&amp;'Рабочий протокол'!C82,4,1),"0123456789")),ISNUMBER(FIND(MID("x"&amp;'Рабочий протокол'!C82,5,1),"0123456789")),ISNUMBER(FIND(MID("x"&amp;'Рабочий протокол'!C82,6,1),"0123456789")))</f>
        <v>1</v>
      </c>
      <c r="Q82" t="b">
        <f>AND(ISNUMBER(FIND(MID("x"&amp;'Рабочий протокол'!C82,7,1),"0123456789")),ISNUMBER(FIND(MID("x"&amp;'Рабочий протокол'!C82,8,1),"0123456789")),ISNUMBER(FIND(MID("x"&amp;'Рабочий протокол'!C82,9,1),"0123456789")),ISNUMBER(FIND(MID("x"&amp;'Рабочий протокол'!C82,10,1),"0123456789")),ISNUMBER(FIND(MID("x"&amp;'Рабочий протокол'!C82,11,1),"0123456789")))</f>
        <v>1</v>
      </c>
      <c r="R82" t="b">
        <f>AND(ISNUMBER(FIND(MID("x"&amp;'Рабочий протокол'!C82,12,1),"0123456789")),ISNUMBER(FIND(MID("x"&amp;'Рабочий протокол'!C82,13,1),"0123456789")),ISNUMBER(FIND(MID("x"&amp;'Рабочий протокол'!C82,14,1),"0123456789")))</f>
        <v>1</v>
      </c>
      <c r="S82" t="str">
        <f>IF('Рабочий протокол'!C82="","НЕТ КОДА",IF(NOT(AND(LEN('Рабочий протокол'!C82&amp;"")=13,P82,Q82,R82)),"КОД: 13 ЦИФР",IF(COUNTIF('Рабочий протокол'!C$4:C$103,'Рабочий протокол'!C82)&gt;1,"ПОВТОР КОДА","")))</f>
        <v>НЕТ КОДА</v>
      </c>
      <c r="T82" t="str">
        <f t="shared" si="19"/>
        <v>ВНЕСИТЕ ВРЕМЯ</v>
      </c>
      <c r="U82" t="str">
        <f t="shared" si="20"/>
        <v>ВНЕСИТЕ ГИМНАСТИКУ</v>
      </c>
      <c r="V8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2" t="str">
        <f>IF(COUNTA('Рабочий протокол'!B82:C82,'Рабочий протокол'!F82,'Рабочий протокол'!J82)=0,"",IF(S82&lt;&gt;"",S82,IF(T82&lt;&gt;"",T82,IF(U82&lt;&gt;"",U82,V82))))</f>
        <v/>
      </c>
    </row>
    <row r="83" spans="1:23" ht="24" customHeight="1">
      <c r="A83" s="1">
        <v>80</v>
      </c>
      <c r="B83" s="1" t="str">
        <f>IF(ISERROR('Рабочий протокол'!F83),"ТЕКСТ",SUBSTITUTE(TRIM(SUBSTITUTE('Рабочий протокол'!F83&amp;"",CHAR(160)," ")),",","."))</f>
        <v/>
      </c>
      <c r="C83" s="1" t="str">
        <f>IF(ISERROR('Рабочий протокол'!J83),"ТЕКСТ",SUBSTITUTE(TRIM(SUBSTITUTE('Рабочий протокол'!J83&amp;"",CHAR(160)," ")),",","."))</f>
        <v/>
      </c>
      <c r="D83" s="3" t="str">
        <f>IF(B83="","",IF(ISNUMBER('Рабочий протокол'!F83),'Рабочий протокол'!F83,IF(AND(OR(K83="",K83="."),LEN(SUBSTITUTE(B83,".",""))&gt;0,LEN(B83)&lt;=15),VALUE(SUBSTITUTE(B83,".",""))/10^IF(ISNUMBER(FIND(".",B83)),LEN(B83)-FIND(".",B83),0),"ТЕКСТ")))</f>
        <v/>
      </c>
      <c r="E83" s="3" t="str">
        <f>IF(C83="","",IF(ISNUMBER('Рабочий протокол'!J83),'Рабочий протокол'!J83,IF(AND(OR(M83="",M83="."),LEN(SUBSTITUTE(C83,".",""))&gt;0,LEN(C83)&lt;=15),VALUE(SUBSTITUTE(C83,".",""))/10^IF(ISNUMBER(FIND(".",C83)),LEN(C83)-FIND(".",C83),0),"ТЕКСТ")))</f>
        <v/>
      </c>
      <c r="F83" s="3" t="str">
        <f t="shared" si="14"/>
        <v/>
      </c>
      <c r="G83" s="1"/>
      <c r="H83" s="1"/>
      <c r="I83" s="1"/>
      <c r="J83" t="str">
        <f t="shared" si="15"/>
        <v/>
      </c>
      <c r="K83" t="str">
        <f t="shared" si="16"/>
        <v/>
      </c>
      <c r="L83" t="str">
        <f t="shared" si="17"/>
        <v/>
      </c>
      <c r="M83" t="str">
        <f t="shared" si="18"/>
        <v/>
      </c>
      <c r="P83" t="b">
        <f>AND(ISNUMBER(FIND(MID("x"&amp;'Рабочий протокол'!C83,2,1),"0123456789")),ISNUMBER(FIND(MID("x"&amp;'Рабочий протокол'!C83,3,1),"0123456789")),ISNUMBER(FIND(MID("x"&amp;'Рабочий протокол'!C83,4,1),"0123456789")),ISNUMBER(FIND(MID("x"&amp;'Рабочий протокол'!C83,5,1),"0123456789")),ISNUMBER(FIND(MID("x"&amp;'Рабочий протокол'!C83,6,1),"0123456789")))</f>
        <v>1</v>
      </c>
      <c r="Q83" t="b">
        <f>AND(ISNUMBER(FIND(MID("x"&amp;'Рабочий протокол'!C83,7,1),"0123456789")),ISNUMBER(FIND(MID("x"&amp;'Рабочий протокол'!C83,8,1),"0123456789")),ISNUMBER(FIND(MID("x"&amp;'Рабочий протокол'!C83,9,1),"0123456789")),ISNUMBER(FIND(MID("x"&amp;'Рабочий протокол'!C83,10,1),"0123456789")),ISNUMBER(FIND(MID("x"&amp;'Рабочий протокол'!C83,11,1),"0123456789")))</f>
        <v>1</v>
      </c>
      <c r="R83" t="b">
        <f>AND(ISNUMBER(FIND(MID("x"&amp;'Рабочий протокол'!C83,12,1),"0123456789")),ISNUMBER(FIND(MID("x"&amp;'Рабочий протокол'!C83,13,1),"0123456789")),ISNUMBER(FIND(MID("x"&amp;'Рабочий протокол'!C83,14,1),"0123456789")))</f>
        <v>1</v>
      </c>
      <c r="S83" t="str">
        <f>IF('Рабочий протокол'!C83="","НЕТ КОДА",IF(NOT(AND(LEN('Рабочий протокол'!C83&amp;"")=13,P83,Q83,R83)),"КОД: 13 ЦИФР",IF(COUNTIF('Рабочий протокол'!C$4:C$103,'Рабочий протокол'!C83)&gt;1,"ПОВТОР КОДА","")))</f>
        <v>НЕТ КОДА</v>
      </c>
      <c r="T83" t="str">
        <f t="shared" si="19"/>
        <v>ВНЕСИТЕ ВРЕМЯ</v>
      </c>
      <c r="U83" t="str">
        <f t="shared" si="20"/>
        <v>ВНЕСИТЕ ГИМНАСТИКУ</v>
      </c>
      <c r="V8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3" t="str">
        <f>IF(COUNTA('Рабочий протокол'!B83:C83,'Рабочий протокол'!F83,'Рабочий протокол'!J83)=0,"",IF(S83&lt;&gt;"",S83,IF(T83&lt;&gt;"",T83,IF(U83&lt;&gt;"",U83,V83))))</f>
        <v/>
      </c>
    </row>
    <row r="84" spans="1:23" ht="24" customHeight="1">
      <c r="A84" s="1">
        <v>81</v>
      </c>
      <c r="B84" s="1" t="str">
        <f>IF(ISERROR('Рабочий протокол'!F84),"ТЕКСТ",SUBSTITUTE(TRIM(SUBSTITUTE('Рабочий протокол'!F84&amp;"",CHAR(160)," ")),",","."))</f>
        <v/>
      </c>
      <c r="C84" s="1" t="str">
        <f>IF(ISERROR('Рабочий протокол'!J84),"ТЕКСТ",SUBSTITUTE(TRIM(SUBSTITUTE('Рабочий протокол'!J84&amp;"",CHAR(160)," ")),",","."))</f>
        <v/>
      </c>
      <c r="D84" s="3" t="str">
        <f>IF(B84="","",IF(ISNUMBER('Рабочий протокол'!F84),'Рабочий протокол'!F84,IF(AND(OR(K84="",K84="."),LEN(SUBSTITUTE(B84,".",""))&gt;0,LEN(B84)&lt;=15),VALUE(SUBSTITUTE(B84,".",""))/10^IF(ISNUMBER(FIND(".",B84)),LEN(B84)-FIND(".",B84),0),"ТЕКСТ")))</f>
        <v/>
      </c>
      <c r="E84" s="3" t="str">
        <f>IF(C84="","",IF(ISNUMBER('Рабочий протокол'!J84),'Рабочий протокол'!J84,IF(AND(OR(M84="",M84="."),LEN(SUBSTITUTE(C84,".",""))&gt;0,LEN(C84)&lt;=15),VALUE(SUBSTITUTE(C84,".",""))/10^IF(ISNUMBER(FIND(".",C84)),LEN(C84)-FIND(".",C84),0),"ТЕКСТ")))</f>
        <v/>
      </c>
      <c r="F84" s="3" t="str">
        <f t="shared" si="14"/>
        <v/>
      </c>
      <c r="G84" s="1"/>
      <c r="H84" s="1"/>
      <c r="I84" s="1"/>
      <c r="J84" t="str">
        <f t="shared" si="15"/>
        <v/>
      </c>
      <c r="K84" t="str">
        <f t="shared" si="16"/>
        <v/>
      </c>
      <c r="L84" t="str">
        <f t="shared" si="17"/>
        <v/>
      </c>
      <c r="M84" t="str">
        <f t="shared" si="18"/>
        <v/>
      </c>
      <c r="P84" t="b">
        <f>AND(ISNUMBER(FIND(MID("x"&amp;'Рабочий протокол'!C84,2,1),"0123456789")),ISNUMBER(FIND(MID("x"&amp;'Рабочий протокол'!C84,3,1),"0123456789")),ISNUMBER(FIND(MID("x"&amp;'Рабочий протокол'!C84,4,1),"0123456789")),ISNUMBER(FIND(MID("x"&amp;'Рабочий протокол'!C84,5,1),"0123456789")),ISNUMBER(FIND(MID("x"&amp;'Рабочий протокол'!C84,6,1),"0123456789")))</f>
        <v>1</v>
      </c>
      <c r="Q84" t="b">
        <f>AND(ISNUMBER(FIND(MID("x"&amp;'Рабочий протокол'!C84,7,1),"0123456789")),ISNUMBER(FIND(MID("x"&amp;'Рабочий протокол'!C84,8,1),"0123456789")),ISNUMBER(FIND(MID("x"&amp;'Рабочий протокол'!C84,9,1),"0123456789")),ISNUMBER(FIND(MID("x"&amp;'Рабочий протокол'!C84,10,1),"0123456789")),ISNUMBER(FIND(MID("x"&amp;'Рабочий протокол'!C84,11,1),"0123456789")))</f>
        <v>1</v>
      </c>
      <c r="R84" t="b">
        <f>AND(ISNUMBER(FIND(MID("x"&amp;'Рабочий протокол'!C84,12,1),"0123456789")),ISNUMBER(FIND(MID("x"&amp;'Рабочий протокол'!C84,13,1),"0123456789")),ISNUMBER(FIND(MID("x"&amp;'Рабочий протокол'!C84,14,1),"0123456789")))</f>
        <v>1</v>
      </c>
      <c r="S84" t="str">
        <f>IF('Рабочий протокол'!C84="","НЕТ КОДА",IF(NOT(AND(LEN('Рабочий протокол'!C84&amp;"")=13,P84,Q84,R84)),"КОД: 13 ЦИФР",IF(COUNTIF('Рабочий протокол'!C$4:C$103,'Рабочий протокол'!C84)&gt;1,"ПОВТОР КОДА","")))</f>
        <v>НЕТ КОДА</v>
      </c>
      <c r="T84" t="str">
        <f t="shared" si="19"/>
        <v>ВНЕСИТЕ ВРЕМЯ</v>
      </c>
      <c r="U84" t="str">
        <f t="shared" si="20"/>
        <v>ВНЕСИТЕ ГИМНАСТИКУ</v>
      </c>
      <c r="V8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4" t="str">
        <f>IF(COUNTA('Рабочий протокол'!B84:C84,'Рабочий протокол'!F84,'Рабочий протокол'!J84)=0,"",IF(S84&lt;&gt;"",S84,IF(T84&lt;&gt;"",T84,IF(U84&lt;&gt;"",U84,V84))))</f>
        <v/>
      </c>
    </row>
    <row r="85" spans="1:23" ht="24" customHeight="1">
      <c r="A85" s="1">
        <v>82</v>
      </c>
      <c r="B85" s="1" t="str">
        <f>IF(ISERROR('Рабочий протокол'!F85),"ТЕКСТ",SUBSTITUTE(TRIM(SUBSTITUTE('Рабочий протокол'!F85&amp;"",CHAR(160)," ")),",","."))</f>
        <v/>
      </c>
      <c r="C85" s="1" t="str">
        <f>IF(ISERROR('Рабочий протокол'!J85),"ТЕКСТ",SUBSTITUTE(TRIM(SUBSTITUTE('Рабочий протокол'!J85&amp;"",CHAR(160)," ")),",","."))</f>
        <v/>
      </c>
      <c r="D85" s="3" t="str">
        <f>IF(B85="","",IF(ISNUMBER('Рабочий протокол'!F85),'Рабочий протокол'!F85,IF(AND(OR(K85="",K85="."),LEN(SUBSTITUTE(B85,".",""))&gt;0,LEN(B85)&lt;=15),VALUE(SUBSTITUTE(B85,".",""))/10^IF(ISNUMBER(FIND(".",B85)),LEN(B85)-FIND(".",B85),0),"ТЕКСТ")))</f>
        <v/>
      </c>
      <c r="E85" s="3" t="str">
        <f>IF(C85="","",IF(ISNUMBER('Рабочий протокол'!J85),'Рабочий протокол'!J85,IF(AND(OR(M85="",M85="."),LEN(SUBSTITUTE(C85,".",""))&gt;0,LEN(C85)&lt;=15),VALUE(SUBSTITUTE(C85,".",""))/10^IF(ISNUMBER(FIND(".",C85)),LEN(C85)-FIND(".",C85),0),"ТЕКСТ")))</f>
        <v/>
      </c>
      <c r="F85" s="3" t="str">
        <f t="shared" si="14"/>
        <v/>
      </c>
      <c r="G85" s="1"/>
      <c r="H85" s="1"/>
      <c r="I85" s="1"/>
      <c r="J85" t="str">
        <f t="shared" si="15"/>
        <v/>
      </c>
      <c r="K85" t="str">
        <f t="shared" si="16"/>
        <v/>
      </c>
      <c r="L85" t="str">
        <f t="shared" si="17"/>
        <v/>
      </c>
      <c r="M85" t="str">
        <f t="shared" si="18"/>
        <v/>
      </c>
      <c r="P85" t="b">
        <f>AND(ISNUMBER(FIND(MID("x"&amp;'Рабочий протокол'!C85,2,1),"0123456789")),ISNUMBER(FIND(MID("x"&amp;'Рабочий протокол'!C85,3,1),"0123456789")),ISNUMBER(FIND(MID("x"&amp;'Рабочий протокол'!C85,4,1),"0123456789")),ISNUMBER(FIND(MID("x"&amp;'Рабочий протокол'!C85,5,1),"0123456789")),ISNUMBER(FIND(MID("x"&amp;'Рабочий протокол'!C85,6,1),"0123456789")))</f>
        <v>1</v>
      </c>
      <c r="Q85" t="b">
        <f>AND(ISNUMBER(FIND(MID("x"&amp;'Рабочий протокол'!C85,7,1),"0123456789")),ISNUMBER(FIND(MID("x"&amp;'Рабочий протокол'!C85,8,1),"0123456789")),ISNUMBER(FIND(MID("x"&amp;'Рабочий протокол'!C85,9,1),"0123456789")),ISNUMBER(FIND(MID("x"&amp;'Рабочий протокол'!C85,10,1),"0123456789")),ISNUMBER(FIND(MID("x"&amp;'Рабочий протокол'!C85,11,1),"0123456789")))</f>
        <v>1</v>
      </c>
      <c r="R85" t="b">
        <f>AND(ISNUMBER(FIND(MID("x"&amp;'Рабочий протокол'!C85,12,1),"0123456789")),ISNUMBER(FIND(MID("x"&amp;'Рабочий протокол'!C85,13,1),"0123456789")),ISNUMBER(FIND(MID("x"&amp;'Рабочий протокол'!C85,14,1),"0123456789")))</f>
        <v>1</v>
      </c>
      <c r="S85" t="str">
        <f>IF('Рабочий протокол'!C85="","НЕТ КОДА",IF(NOT(AND(LEN('Рабочий протокол'!C85&amp;"")=13,P85,Q85,R85)),"КОД: 13 ЦИФР",IF(COUNTIF('Рабочий протокол'!C$4:C$103,'Рабочий протокол'!C85)&gt;1,"ПОВТОР КОДА","")))</f>
        <v>НЕТ КОДА</v>
      </c>
      <c r="T85" t="str">
        <f t="shared" si="19"/>
        <v>ВНЕСИТЕ ВРЕМЯ</v>
      </c>
      <c r="U85" t="str">
        <f t="shared" si="20"/>
        <v>ВНЕСИТЕ ГИМНАСТИКУ</v>
      </c>
      <c r="V8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5" t="str">
        <f>IF(COUNTA('Рабочий протокол'!B85:C85,'Рабочий протокол'!F85,'Рабочий протокол'!J85)=0,"",IF(S85&lt;&gt;"",S85,IF(T85&lt;&gt;"",T85,IF(U85&lt;&gt;"",U85,V85))))</f>
        <v/>
      </c>
    </row>
    <row r="86" spans="1:23" ht="24" customHeight="1">
      <c r="A86" s="1">
        <v>83</v>
      </c>
      <c r="B86" s="1" t="str">
        <f>IF(ISERROR('Рабочий протокол'!F86),"ТЕКСТ",SUBSTITUTE(TRIM(SUBSTITUTE('Рабочий протокол'!F86&amp;"",CHAR(160)," ")),",","."))</f>
        <v/>
      </c>
      <c r="C86" s="1" t="str">
        <f>IF(ISERROR('Рабочий протокол'!J86),"ТЕКСТ",SUBSTITUTE(TRIM(SUBSTITUTE('Рабочий протокол'!J86&amp;"",CHAR(160)," ")),",","."))</f>
        <v/>
      </c>
      <c r="D86" s="3" t="str">
        <f>IF(B86="","",IF(ISNUMBER('Рабочий протокол'!F86),'Рабочий протокол'!F86,IF(AND(OR(K86="",K86="."),LEN(SUBSTITUTE(B86,".",""))&gt;0,LEN(B86)&lt;=15),VALUE(SUBSTITUTE(B86,".",""))/10^IF(ISNUMBER(FIND(".",B86)),LEN(B86)-FIND(".",B86),0),"ТЕКСТ")))</f>
        <v/>
      </c>
      <c r="E86" s="3" t="str">
        <f>IF(C86="","",IF(ISNUMBER('Рабочий протокол'!J86),'Рабочий протокол'!J86,IF(AND(OR(M86="",M86="."),LEN(SUBSTITUTE(C86,".",""))&gt;0,LEN(C86)&lt;=15),VALUE(SUBSTITUTE(C86,".",""))/10^IF(ISNUMBER(FIND(".",C86)),LEN(C86)-FIND(".",C86),0),"ТЕКСТ")))</f>
        <v/>
      </c>
      <c r="F86" s="3" t="str">
        <f t="shared" si="14"/>
        <v/>
      </c>
      <c r="G86" s="1"/>
      <c r="H86" s="1"/>
      <c r="I86" s="1"/>
      <c r="J86" t="str">
        <f t="shared" si="15"/>
        <v/>
      </c>
      <c r="K86" t="str">
        <f t="shared" si="16"/>
        <v/>
      </c>
      <c r="L86" t="str">
        <f t="shared" si="17"/>
        <v/>
      </c>
      <c r="M86" t="str">
        <f t="shared" si="18"/>
        <v/>
      </c>
      <c r="P86" t="b">
        <f>AND(ISNUMBER(FIND(MID("x"&amp;'Рабочий протокол'!C86,2,1),"0123456789")),ISNUMBER(FIND(MID("x"&amp;'Рабочий протокол'!C86,3,1),"0123456789")),ISNUMBER(FIND(MID("x"&amp;'Рабочий протокол'!C86,4,1),"0123456789")),ISNUMBER(FIND(MID("x"&amp;'Рабочий протокол'!C86,5,1),"0123456789")),ISNUMBER(FIND(MID("x"&amp;'Рабочий протокол'!C86,6,1),"0123456789")))</f>
        <v>1</v>
      </c>
      <c r="Q86" t="b">
        <f>AND(ISNUMBER(FIND(MID("x"&amp;'Рабочий протокол'!C86,7,1),"0123456789")),ISNUMBER(FIND(MID("x"&amp;'Рабочий протокол'!C86,8,1),"0123456789")),ISNUMBER(FIND(MID("x"&amp;'Рабочий протокол'!C86,9,1),"0123456789")),ISNUMBER(FIND(MID("x"&amp;'Рабочий протокол'!C86,10,1),"0123456789")),ISNUMBER(FIND(MID("x"&amp;'Рабочий протокол'!C86,11,1),"0123456789")))</f>
        <v>1</v>
      </c>
      <c r="R86" t="b">
        <f>AND(ISNUMBER(FIND(MID("x"&amp;'Рабочий протокол'!C86,12,1),"0123456789")),ISNUMBER(FIND(MID("x"&amp;'Рабочий протокол'!C86,13,1),"0123456789")),ISNUMBER(FIND(MID("x"&amp;'Рабочий протокол'!C86,14,1),"0123456789")))</f>
        <v>1</v>
      </c>
      <c r="S86" t="str">
        <f>IF('Рабочий протокол'!C86="","НЕТ КОДА",IF(NOT(AND(LEN('Рабочий протокол'!C86&amp;"")=13,P86,Q86,R86)),"КОД: 13 ЦИФР",IF(COUNTIF('Рабочий протокол'!C$4:C$103,'Рабочий протокол'!C86)&gt;1,"ПОВТОР КОДА","")))</f>
        <v>НЕТ КОДА</v>
      </c>
      <c r="T86" t="str">
        <f t="shared" si="19"/>
        <v>ВНЕСИТЕ ВРЕМЯ</v>
      </c>
      <c r="U86" t="str">
        <f t="shared" si="20"/>
        <v>ВНЕСИТЕ ГИМНАСТИКУ</v>
      </c>
      <c r="V8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6" t="str">
        <f>IF(COUNTA('Рабочий протокол'!B86:C86,'Рабочий протокол'!F86,'Рабочий протокол'!J86)=0,"",IF(S86&lt;&gt;"",S86,IF(T86&lt;&gt;"",T86,IF(U86&lt;&gt;"",U86,V86))))</f>
        <v/>
      </c>
    </row>
    <row r="87" spans="1:23" ht="24" customHeight="1">
      <c r="A87" s="1">
        <v>84</v>
      </c>
      <c r="B87" s="1" t="str">
        <f>IF(ISERROR('Рабочий протокол'!F87),"ТЕКСТ",SUBSTITUTE(TRIM(SUBSTITUTE('Рабочий протокол'!F87&amp;"",CHAR(160)," ")),",","."))</f>
        <v/>
      </c>
      <c r="C87" s="1" t="str">
        <f>IF(ISERROR('Рабочий протокол'!J87),"ТЕКСТ",SUBSTITUTE(TRIM(SUBSTITUTE('Рабочий протокол'!J87&amp;"",CHAR(160)," ")),",","."))</f>
        <v/>
      </c>
      <c r="D87" s="3" t="str">
        <f>IF(B87="","",IF(ISNUMBER('Рабочий протокол'!F87),'Рабочий протокол'!F87,IF(AND(OR(K87="",K87="."),LEN(SUBSTITUTE(B87,".",""))&gt;0,LEN(B87)&lt;=15),VALUE(SUBSTITUTE(B87,".",""))/10^IF(ISNUMBER(FIND(".",B87)),LEN(B87)-FIND(".",B87),0),"ТЕКСТ")))</f>
        <v/>
      </c>
      <c r="E87" s="3" t="str">
        <f>IF(C87="","",IF(ISNUMBER('Рабочий протокол'!J87),'Рабочий протокол'!J87,IF(AND(OR(M87="",M87="."),LEN(SUBSTITUTE(C87,".",""))&gt;0,LEN(C87)&lt;=15),VALUE(SUBSTITUTE(C87,".",""))/10^IF(ISNUMBER(FIND(".",C87)),LEN(C87)-FIND(".",C87),0),"ТЕКСТ")))</f>
        <v/>
      </c>
      <c r="F87" s="3" t="str">
        <f t="shared" si="14"/>
        <v/>
      </c>
      <c r="G87" s="1"/>
      <c r="H87" s="1"/>
      <c r="I87" s="1"/>
      <c r="J87" t="str">
        <f t="shared" si="15"/>
        <v/>
      </c>
      <c r="K87" t="str">
        <f t="shared" si="16"/>
        <v/>
      </c>
      <c r="L87" t="str">
        <f t="shared" si="17"/>
        <v/>
      </c>
      <c r="M87" t="str">
        <f t="shared" si="18"/>
        <v/>
      </c>
      <c r="P87" t="b">
        <f>AND(ISNUMBER(FIND(MID("x"&amp;'Рабочий протокол'!C87,2,1),"0123456789")),ISNUMBER(FIND(MID("x"&amp;'Рабочий протокол'!C87,3,1),"0123456789")),ISNUMBER(FIND(MID("x"&amp;'Рабочий протокол'!C87,4,1),"0123456789")),ISNUMBER(FIND(MID("x"&amp;'Рабочий протокол'!C87,5,1),"0123456789")),ISNUMBER(FIND(MID("x"&amp;'Рабочий протокол'!C87,6,1),"0123456789")))</f>
        <v>1</v>
      </c>
      <c r="Q87" t="b">
        <f>AND(ISNUMBER(FIND(MID("x"&amp;'Рабочий протокол'!C87,7,1),"0123456789")),ISNUMBER(FIND(MID("x"&amp;'Рабочий протокол'!C87,8,1),"0123456789")),ISNUMBER(FIND(MID("x"&amp;'Рабочий протокол'!C87,9,1),"0123456789")),ISNUMBER(FIND(MID("x"&amp;'Рабочий протокол'!C87,10,1),"0123456789")),ISNUMBER(FIND(MID("x"&amp;'Рабочий протокол'!C87,11,1),"0123456789")))</f>
        <v>1</v>
      </c>
      <c r="R87" t="b">
        <f>AND(ISNUMBER(FIND(MID("x"&amp;'Рабочий протокол'!C87,12,1),"0123456789")),ISNUMBER(FIND(MID("x"&amp;'Рабочий протокол'!C87,13,1),"0123456789")),ISNUMBER(FIND(MID("x"&amp;'Рабочий протокол'!C87,14,1),"0123456789")))</f>
        <v>1</v>
      </c>
      <c r="S87" t="str">
        <f>IF('Рабочий протокол'!C87="","НЕТ КОДА",IF(NOT(AND(LEN('Рабочий протокол'!C87&amp;"")=13,P87,Q87,R87)),"КОД: 13 ЦИФР",IF(COUNTIF('Рабочий протокол'!C$4:C$103,'Рабочий протокол'!C87)&gt;1,"ПОВТОР КОДА","")))</f>
        <v>НЕТ КОДА</v>
      </c>
      <c r="T87" t="str">
        <f t="shared" si="19"/>
        <v>ВНЕСИТЕ ВРЕМЯ</v>
      </c>
      <c r="U87" t="str">
        <f t="shared" si="20"/>
        <v>ВНЕСИТЕ ГИМНАСТИКУ</v>
      </c>
      <c r="V8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7" t="str">
        <f>IF(COUNTA('Рабочий протокол'!B87:C87,'Рабочий протокол'!F87,'Рабочий протокол'!J87)=0,"",IF(S87&lt;&gt;"",S87,IF(T87&lt;&gt;"",T87,IF(U87&lt;&gt;"",U87,V87))))</f>
        <v/>
      </c>
    </row>
    <row r="88" spans="1:23" ht="24" customHeight="1">
      <c r="A88" s="1">
        <v>85</v>
      </c>
      <c r="B88" s="1" t="str">
        <f>IF(ISERROR('Рабочий протокол'!F88),"ТЕКСТ",SUBSTITUTE(TRIM(SUBSTITUTE('Рабочий протокол'!F88&amp;"",CHAR(160)," ")),",","."))</f>
        <v/>
      </c>
      <c r="C88" s="1" t="str">
        <f>IF(ISERROR('Рабочий протокол'!J88),"ТЕКСТ",SUBSTITUTE(TRIM(SUBSTITUTE('Рабочий протокол'!J88&amp;"",CHAR(160)," ")),",","."))</f>
        <v/>
      </c>
      <c r="D88" s="3" t="str">
        <f>IF(B88="","",IF(ISNUMBER('Рабочий протокол'!F88),'Рабочий протокол'!F88,IF(AND(OR(K88="",K88="."),LEN(SUBSTITUTE(B88,".",""))&gt;0,LEN(B88)&lt;=15),VALUE(SUBSTITUTE(B88,".",""))/10^IF(ISNUMBER(FIND(".",B88)),LEN(B88)-FIND(".",B88),0),"ТЕКСТ")))</f>
        <v/>
      </c>
      <c r="E88" s="3" t="str">
        <f>IF(C88="","",IF(ISNUMBER('Рабочий протокол'!J88),'Рабочий протокол'!J88,IF(AND(OR(M88="",M88="."),LEN(SUBSTITUTE(C88,".",""))&gt;0,LEN(C88)&lt;=15),VALUE(SUBSTITUTE(C88,".",""))/10^IF(ISNUMBER(FIND(".",C88)),LEN(C88)-FIND(".",C88),0),"ТЕКСТ")))</f>
        <v/>
      </c>
      <c r="F88" s="3" t="str">
        <f t="shared" si="14"/>
        <v/>
      </c>
      <c r="G88" s="1"/>
      <c r="H88" s="1"/>
      <c r="I88" s="1"/>
      <c r="J88" t="str">
        <f t="shared" si="15"/>
        <v/>
      </c>
      <c r="K88" t="str">
        <f t="shared" si="16"/>
        <v/>
      </c>
      <c r="L88" t="str">
        <f t="shared" si="17"/>
        <v/>
      </c>
      <c r="M88" t="str">
        <f t="shared" si="18"/>
        <v/>
      </c>
      <c r="P88" t="b">
        <f>AND(ISNUMBER(FIND(MID("x"&amp;'Рабочий протокол'!C88,2,1),"0123456789")),ISNUMBER(FIND(MID("x"&amp;'Рабочий протокол'!C88,3,1),"0123456789")),ISNUMBER(FIND(MID("x"&amp;'Рабочий протокол'!C88,4,1),"0123456789")),ISNUMBER(FIND(MID("x"&amp;'Рабочий протокол'!C88,5,1),"0123456789")),ISNUMBER(FIND(MID("x"&amp;'Рабочий протокол'!C88,6,1),"0123456789")))</f>
        <v>1</v>
      </c>
      <c r="Q88" t="b">
        <f>AND(ISNUMBER(FIND(MID("x"&amp;'Рабочий протокол'!C88,7,1),"0123456789")),ISNUMBER(FIND(MID("x"&amp;'Рабочий протокол'!C88,8,1),"0123456789")),ISNUMBER(FIND(MID("x"&amp;'Рабочий протокол'!C88,9,1),"0123456789")),ISNUMBER(FIND(MID("x"&amp;'Рабочий протокол'!C88,10,1),"0123456789")),ISNUMBER(FIND(MID("x"&amp;'Рабочий протокол'!C88,11,1),"0123456789")))</f>
        <v>1</v>
      </c>
      <c r="R88" t="b">
        <f>AND(ISNUMBER(FIND(MID("x"&amp;'Рабочий протокол'!C88,12,1),"0123456789")),ISNUMBER(FIND(MID("x"&amp;'Рабочий протокол'!C88,13,1),"0123456789")),ISNUMBER(FIND(MID("x"&amp;'Рабочий протокол'!C88,14,1),"0123456789")))</f>
        <v>1</v>
      </c>
      <c r="S88" t="str">
        <f>IF('Рабочий протокол'!C88="","НЕТ КОДА",IF(NOT(AND(LEN('Рабочий протокол'!C88&amp;"")=13,P88,Q88,R88)),"КОД: 13 ЦИФР",IF(COUNTIF('Рабочий протокол'!C$4:C$103,'Рабочий протокол'!C88)&gt;1,"ПОВТОР КОДА","")))</f>
        <v>НЕТ КОДА</v>
      </c>
      <c r="T88" t="str">
        <f t="shared" si="19"/>
        <v>ВНЕСИТЕ ВРЕМЯ</v>
      </c>
      <c r="U88" t="str">
        <f t="shared" si="20"/>
        <v>ВНЕСИТЕ ГИМНАСТИКУ</v>
      </c>
      <c r="V8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8" t="str">
        <f>IF(COUNTA('Рабочий протокол'!B88:C88,'Рабочий протокол'!F88,'Рабочий протокол'!J88)=0,"",IF(S88&lt;&gt;"",S88,IF(T88&lt;&gt;"",T88,IF(U88&lt;&gt;"",U88,V88))))</f>
        <v/>
      </c>
    </row>
    <row r="89" spans="1:23" ht="24" customHeight="1">
      <c r="A89" s="1">
        <v>86</v>
      </c>
      <c r="B89" s="1" t="str">
        <f>IF(ISERROR('Рабочий протокол'!F89),"ТЕКСТ",SUBSTITUTE(TRIM(SUBSTITUTE('Рабочий протокол'!F89&amp;"",CHAR(160)," ")),",","."))</f>
        <v/>
      </c>
      <c r="C89" s="1" t="str">
        <f>IF(ISERROR('Рабочий протокол'!J89),"ТЕКСТ",SUBSTITUTE(TRIM(SUBSTITUTE('Рабочий протокол'!J89&amp;"",CHAR(160)," ")),",","."))</f>
        <v/>
      </c>
      <c r="D89" s="3" t="str">
        <f>IF(B89="","",IF(ISNUMBER('Рабочий протокол'!F89),'Рабочий протокол'!F89,IF(AND(OR(K89="",K89="."),LEN(SUBSTITUTE(B89,".",""))&gt;0,LEN(B89)&lt;=15),VALUE(SUBSTITUTE(B89,".",""))/10^IF(ISNUMBER(FIND(".",B89)),LEN(B89)-FIND(".",B89),0),"ТЕКСТ")))</f>
        <v/>
      </c>
      <c r="E89" s="3" t="str">
        <f>IF(C89="","",IF(ISNUMBER('Рабочий протокол'!J89),'Рабочий протокол'!J89,IF(AND(OR(M89="",M89="."),LEN(SUBSTITUTE(C89,".",""))&gt;0,LEN(C89)&lt;=15),VALUE(SUBSTITUTE(C89,".",""))/10^IF(ISNUMBER(FIND(".",C89)),LEN(C89)-FIND(".",C89),0),"ТЕКСТ")))</f>
        <v/>
      </c>
      <c r="F89" s="3" t="str">
        <f t="shared" si="14"/>
        <v/>
      </c>
      <c r="G89" s="1"/>
      <c r="H89" s="1"/>
      <c r="I89" s="1"/>
      <c r="J89" t="str">
        <f t="shared" si="15"/>
        <v/>
      </c>
      <c r="K89" t="str">
        <f t="shared" si="16"/>
        <v/>
      </c>
      <c r="L89" t="str">
        <f t="shared" si="17"/>
        <v/>
      </c>
      <c r="M89" t="str">
        <f t="shared" si="18"/>
        <v/>
      </c>
      <c r="P89" t="b">
        <f>AND(ISNUMBER(FIND(MID("x"&amp;'Рабочий протокол'!C89,2,1),"0123456789")),ISNUMBER(FIND(MID("x"&amp;'Рабочий протокол'!C89,3,1),"0123456789")),ISNUMBER(FIND(MID("x"&amp;'Рабочий протокол'!C89,4,1),"0123456789")),ISNUMBER(FIND(MID("x"&amp;'Рабочий протокол'!C89,5,1),"0123456789")),ISNUMBER(FIND(MID("x"&amp;'Рабочий протокол'!C89,6,1),"0123456789")))</f>
        <v>1</v>
      </c>
      <c r="Q89" t="b">
        <f>AND(ISNUMBER(FIND(MID("x"&amp;'Рабочий протокол'!C89,7,1),"0123456789")),ISNUMBER(FIND(MID("x"&amp;'Рабочий протокол'!C89,8,1),"0123456789")),ISNUMBER(FIND(MID("x"&amp;'Рабочий протокол'!C89,9,1),"0123456789")),ISNUMBER(FIND(MID("x"&amp;'Рабочий протокол'!C89,10,1),"0123456789")),ISNUMBER(FIND(MID("x"&amp;'Рабочий протокол'!C89,11,1),"0123456789")))</f>
        <v>1</v>
      </c>
      <c r="R89" t="b">
        <f>AND(ISNUMBER(FIND(MID("x"&amp;'Рабочий протокол'!C89,12,1),"0123456789")),ISNUMBER(FIND(MID("x"&amp;'Рабочий протокол'!C89,13,1),"0123456789")),ISNUMBER(FIND(MID("x"&amp;'Рабочий протокол'!C89,14,1),"0123456789")))</f>
        <v>1</v>
      </c>
      <c r="S89" t="str">
        <f>IF('Рабочий протокол'!C89="","НЕТ КОДА",IF(NOT(AND(LEN('Рабочий протокол'!C89&amp;"")=13,P89,Q89,R89)),"КОД: 13 ЦИФР",IF(COUNTIF('Рабочий протокол'!C$4:C$103,'Рабочий протокол'!C89)&gt;1,"ПОВТОР КОДА","")))</f>
        <v>НЕТ КОДА</v>
      </c>
      <c r="T89" t="str">
        <f t="shared" si="19"/>
        <v>ВНЕСИТЕ ВРЕМЯ</v>
      </c>
      <c r="U89" t="str">
        <f t="shared" si="20"/>
        <v>ВНЕСИТЕ ГИМНАСТИКУ</v>
      </c>
      <c r="V8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9" t="str">
        <f>IF(COUNTA('Рабочий протокол'!B89:C89,'Рабочий протокол'!F89,'Рабочий протокол'!J89)=0,"",IF(S89&lt;&gt;"",S89,IF(T89&lt;&gt;"",T89,IF(U89&lt;&gt;"",U89,V89))))</f>
        <v/>
      </c>
    </row>
    <row r="90" spans="1:23" ht="24" customHeight="1">
      <c r="A90" s="1">
        <v>87</v>
      </c>
      <c r="B90" s="1" t="str">
        <f>IF(ISERROR('Рабочий протокол'!F90),"ТЕКСТ",SUBSTITUTE(TRIM(SUBSTITUTE('Рабочий протокол'!F90&amp;"",CHAR(160)," ")),",","."))</f>
        <v/>
      </c>
      <c r="C90" s="1" t="str">
        <f>IF(ISERROR('Рабочий протокол'!J90),"ТЕКСТ",SUBSTITUTE(TRIM(SUBSTITUTE('Рабочий протокол'!J90&amp;"",CHAR(160)," ")),",","."))</f>
        <v/>
      </c>
      <c r="D90" s="3" t="str">
        <f>IF(B90="","",IF(ISNUMBER('Рабочий протокол'!F90),'Рабочий протокол'!F90,IF(AND(OR(K90="",K90="."),LEN(SUBSTITUTE(B90,".",""))&gt;0,LEN(B90)&lt;=15),VALUE(SUBSTITUTE(B90,".",""))/10^IF(ISNUMBER(FIND(".",B90)),LEN(B90)-FIND(".",B90),0),"ТЕКСТ")))</f>
        <v/>
      </c>
      <c r="E90" s="3" t="str">
        <f>IF(C90="","",IF(ISNUMBER('Рабочий протокол'!J90),'Рабочий протокол'!J90,IF(AND(OR(M90="",M90="."),LEN(SUBSTITUTE(C90,".",""))&gt;0,LEN(C90)&lt;=15),VALUE(SUBSTITUTE(C90,".",""))/10^IF(ISNUMBER(FIND(".",C90)),LEN(C90)-FIND(".",C90),0),"ТЕКСТ")))</f>
        <v/>
      </c>
      <c r="F90" s="3" t="str">
        <f t="shared" si="14"/>
        <v/>
      </c>
      <c r="G90" s="1"/>
      <c r="H90" s="1"/>
      <c r="I90" s="1"/>
      <c r="J90" t="str">
        <f t="shared" si="15"/>
        <v/>
      </c>
      <c r="K90" t="str">
        <f t="shared" si="16"/>
        <v/>
      </c>
      <c r="L90" t="str">
        <f t="shared" si="17"/>
        <v/>
      </c>
      <c r="M90" t="str">
        <f t="shared" si="18"/>
        <v/>
      </c>
      <c r="P90" t="b">
        <f>AND(ISNUMBER(FIND(MID("x"&amp;'Рабочий протокол'!C90,2,1),"0123456789")),ISNUMBER(FIND(MID("x"&amp;'Рабочий протокол'!C90,3,1),"0123456789")),ISNUMBER(FIND(MID("x"&amp;'Рабочий протокол'!C90,4,1),"0123456789")),ISNUMBER(FIND(MID("x"&amp;'Рабочий протокол'!C90,5,1),"0123456789")),ISNUMBER(FIND(MID("x"&amp;'Рабочий протокол'!C90,6,1),"0123456789")))</f>
        <v>1</v>
      </c>
      <c r="Q90" t="b">
        <f>AND(ISNUMBER(FIND(MID("x"&amp;'Рабочий протокол'!C90,7,1),"0123456789")),ISNUMBER(FIND(MID("x"&amp;'Рабочий протокол'!C90,8,1),"0123456789")),ISNUMBER(FIND(MID("x"&amp;'Рабочий протокол'!C90,9,1),"0123456789")),ISNUMBER(FIND(MID("x"&amp;'Рабочий протокол'!C90,10,1),"0123456789")),ISNUMBER(FIND(MID("x"&amp;'Рабочий протокол'!C90,11,1),"0123456789")))</f>
        <v>1</v>
      </c>
      <c r="R90" t="b">
        <f>AND(ISNUMBER(FIND(MID("x"&amp;'Рабочий протокол'!C90,12,1),"0123456789")),ISNUMBER(FIND(MID("x"&amp;'Рабочий протокол'!C90,13,1),"0123456789")),ISNUMBER(FIND(MID("x"&amp;'Рабочий протокол'!C90,14,1),"0123456789")))</f>
        <v>1</v>
      </c>
      <c r="S90" t="str">
        <f>IF('Рабочий протокол'!C90="","НЕТ КОДА",IF(NOT(AND(LEN('Рабочий протокол'!C90&amp;"")=13,P90,Q90,R90)),"КОД: 13 ЦИФР",IF(COUNTIF('Рабочий протокол'!C$4:C$103,'Рабочий протокол'!C90)&gt;1,"ПОВТОР КОДА","")))</f>
        <v>НЕТ КОДА</v>
      </c>
      <c r="T90" t="str">
        <f t="shared" si="19"/>
        <v>ВНЕСИТЕ ВРЕМЯ</v>
      </c>
      <c r="U90" t="str">
        <f t="shared" si="20"/>
        <v>ВНЕСИТЕ ГИМНАСТИКУ</v>
      </c>
      <c r="V9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0" t="str">
        <f>IF(COUNTA('Рабочий протокол'!B90:C90,'Рабочий протокол'!F90,'Рабочий протокол'!J90)=0,"",IF(S90&lt;&gt;"",S90,IF(T90&lt;&gt;"",T90,IF(U90&lt;&gt;"",U90,V90))))</f>
        <v/>
      </c>
    </row>
    <row r="91" spans="1:23" ht="24" customHeight="1">
      <c r="A91" s="1">
        <v>88</v>
      </c>
      <c r="B91" s="1" t="str">
        <f>IF(ISERROR('Рабочий протокол'!F91),"ТЕКСТ",SUBSTITUTE(TRIM(SUBSTITUTE('Рабочий протокол'!F91&amp;"",CHAR(160)," ")),",","."))</f>
        <v/>
      </c>
      <c r="C91" s="1" t="str">
        <f>IF(ISERROR('Рабочий протокол'!J91),"ТЕКСТ",SUBSTITUTE(TRIM(SUBSTITUTE('Рабочий протокол'!J91&amp;"",CHAR(160)," ")),",","."))</f>
        <v/>
      </c>
      <c r="D91" s="3" t="str">
        <f>IF(B91="","",IF(ISNUMBER('Рабочий протокол'!F91),'Рабочий протокол'!F91,IF(AND(OR(K91="",K91="."),LEN(SUBSTITUTE(B91,".",""))&gt;0,LEN(B91)&lt;=15),VALUE(SUBSTITUTE(B91,".",""))/10^IF(ISNUMBER(FIND(".",B91)),LEN(B91)-FIND(".",B91),0),"ТЕКСТ")))</f>
        <v/>
      </c>
      <c r="E91" s="3" t="str">
        <f>IF(C91="","",IF(ISNUMBER('Рабочий протокол'!J91),'Рабочий протокол'!J91,IF(AND(OR(M91="",M91="."),LEN(SUBSTITUTE(C91,".",""))&gt;0,LEN(C91)&lt;=15),VALUE(SUBSTITUTE(C91,".",""))/10^IF(ISNUMBER(FIND(".",C91)),LEN(C91)-FIND(".",C91),0),"ТЕКСТ")))</f>
        <v/>
      </c>
      <c r="F91" s="3" t="str">
        <f t="shared" si="14"/>
        <v/>
      </c>
      <c r="G91" s="1"/>
      <c r="H91" s="1"/>
      <c r="I91" s="1"/>
      <c r="J91" t="str">
        <f t="shared" si="15"/>
        <v/>
      </c>
      <c r="K91" t="str">
        <f t="shared" si="16"/>
        <v/>
      </c>
      <c r="L91" t="str">
        <f t="shared" si="17"/>
        <v/>
      </c>
      <c r="M91" t="str">
        <f t="shared" si="18"/>
        <v/>
      </c>
      <c r="P91" t="b">
        <f>AND(ISNUMBER(FIND(MID("x"&amp;'Рабочий протокол'!C91,2,1),"0123456789")),ISNUMBER(FIND(MID("x"&amp;'Рабочий протокол'!C91,3,1),"0123456789")),ISNUMBER(FIND(MID("x"&amp;'Рабочий протокол'!C91,4,1),"0123456789")),ISNUMBER(FIND(MID("x"&amp;'Рабочий протокол'!C91,5,1),"0123456789")),ISNUMBER(FIND(MID("x"&amp;'Рабочий протокол'!C91,6,1),"0123456789")))</f>
        <v>1</v>
      </c>
      <c r="Q91" t="b">
        <f>AND(ISNUMBER(FIND(MID("x"&amp;'Рабочий протокол'!C91,7,1),"0123456789")),ISNUMBER(FIND(MID("x"&amp;'Рабочий протокол'!C91,8,1),"0123456789")),ISNUMBER(FIND(MID("x"&amp;'Рабочий протокол'!C91,9,1),"0123456789")),ISNUMBER(FIND(MID("x"&amp;'Рабочий протокол'!C91,10,1),"0123456789")),ISNUMBER(FIND(MID("x"&amp;'Рабочий протокол'!C91,11,1),"0123456789")))</f>
        <v>1</v>
      </c>
      <c r="R91" t="b">
        <f>AND(ISNUMBER(FIND(MID("x"&amp;'Рабочий протокол'!C91,12,1),"0123456789")),ISNUMBER(FIND(MID("x"&amp;'Рабочий протокол'!C91,13,1),"0123456789")),ISNUMBER(FIND(MID("x"&amp;'Рабочий протокол'!C91,14,1),"0123456789")))</f>
        <v>1</v>
      </c>
      <c r="S91" t="str">
        <f>IF('Рабочий протокол'!C91="","НЕТ КОДА",IF(NOT(AND(LEN('Рабочий протокол'!C91&amp;"")=13,P91,Q91,R91)),"КОД: 13 ЦИФР",IF(COUNTIF('Рабочий протокол'!C$4:C$103,'Рабочий протокол'!C91)&gt;1,"ПОВТОР КОДА","")))</f>
        <v>НЕТ КОДА</v>
      </c>
      <c r="T91" t="str">
        <f t="shared" si="19"/>
        <v>ВНЕСИТЕ ВРЕМЯ</v>
      </c>
      <c r="U91" t="str">
        <f t="shared" si="20"/>
        <v>ВНЕСИТЕ ГИМНАСТИКУ</v>
      </c>
      <c r="V9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1" t="str">
        <f>IF(COUNTA('Рабочий протокол'!B91:C91,'Рабочий протокол'!F91,'Рабочий протокол'!J91)=0,"",IF(S91&lt;&gt;"",S91,IF(T91&lt;&gt;"",T91,IF(U91&lt;&gt;"",U91,V91))))</f>
        <v/>
      </c>
    </row>
    <row r="92" spans="1:23" ht="24" customHeight="1">
      <c r="A92" s="1">
        <v>89</v>
      </c>
      <c r="B92" s="1" t="str">
        <f>IF(ISERROR('Рабочий протокол'!F92),"ТЕКСТ",SUBSTITUTE(TRIM(SUBSTITUTE('Рабочий протокол'!F92&amp;"",CHAR(160)," ")),",","."))</f>
        <v/>
      </c>
      <c r="C92" s="1" t="str">
        <f>IF(ISERROR('Рабочий протокол'!J92),"ТЕКСТ",SUBSTITUTE(TRIM(SUBSTITUTE('Рабочий протокол'!J92&amp;"",CHAR(160)," ")),",","."))</f>
        <v/>
      </c>
      <c r="D92" s="3" t="str">
        <f>IF(B92="","",IF(ISNUMBER('Рабочий протокол'!F92),'Рабочий протокол'!F92,IF(AND(OR(K92="",K92="."),LEN(SUBSTITUTE(B92,".",""))&gt;0,LEN(B92)&lt;=15),VALUE(SUBSTITUTE(B92,".",""))/10^IF(ISNUMBER(FIND(".",B92)),LEN(B92)-FIND(".",B92),0),"ТЕКСТ")))</f>
        <v/>
      </c>
      <c r="E92" s="3" t="str">
        <f>IF(C92="","",IF(ISNUMBER('Рабочий протокол'!J92),'Рабочий протокол'!J92,IF(AND(OR(M92="",M92="."),LEN(SUBSTITUTE(C92,".",""))&gt;0,LEN(C92)&lt;=15),VALUE(SUBSTITUTE(C92,".",""))/10^IF(ISNUMBER(FIND(".",C92)),LEN(C92)-FIND(".",C92),0),"ТЕКСТ")))</f>
        <v/>
      </c>
      <c r="F92" s="3" t="str">
        <f t="shared" si="14"/>
        <v/>
      </c>
      <c r="G92" s="1"/>
      <c r="H92" s="1"/>
      <c r="I92" s="1"/>
      <c r="J92" t="str">
        <f t="shared" si="15"/>
        <v/>
      </c>
      <c r="K92" t="str">
        <f t="shared" si="16"/>
        <v/>
      </c>
      <c r="L92" t="str">
        <f t="shared" si="17"/>
        <v/>
      </c>
      <c r="M92" t="str">
        <f t="shared" si="18"/>
        <v/>
      </c>
      <c r="P92" t="b">
        <f>AND(ISNUMBER(FIND(MID("x"&amp;'Рабочий протокол'!C92,2,1),"0123456789")),ISNUMBER(FIND(MID("x"&amp;'Рабочий протокол'!C92,3,1),"0123456789")),ISNUMBER(FIND(MID("x"&amp;'Рабочий протокол'!C92,4,1),"0123456789")),ISNUMBER(FIND(MID("x"&amp;'Рабочий протокол'!C92,5,1),"0123456789")),ISNUMBER(FIND(MID("x"&amp;'Рабочий протокол'!C92,6,1),"0123456789")))</f>
        <v>1</v>
      </c>
      <c r="Q92" t="b">
        <f>AND(ISNUMBER(FIND(MID("x"&amp;'Рабочий протокол'!C92,7,1),"0123456789")),ISNUMBER(FIND(MID("x"&amp;'Рабочий протокол'!C92,8,1),"0123456789")),ISNUMBER(FIND(MID("x"&amp;'Рабочий протокол'!C92,9,1),"0123456789")),ISNUMBER(FIND(MID("x"&amp;'Рабочий протокол'!C92,10,1),"0123456789")),ISNUMBER(FIND(MID("x"&amp;'Рабочий протокол'!C92,11,1),"0123456789")))</f>
        <v>1</v>
      </c>
      <c r="R92" t="b">
        <f>AND(ISNUMBER(FIND(MID("x"&amp;'Рабочий протокол'!C92,12,1),"0123456789")),ISNUMBER(FIND(MID("x"&amp;'Рабочий протокол'!C92,13,1),"0123456789")),ISNUMBER(FIND(MID("x"&amp;'Рабочий протокол'!C92,14,1),"0123456789")))</f>
        <v>1</v>
      </c>
      <c r="S92" t="str">
        <f>IF('Рабочий протокол'!C92="","НЕТ КОДА",IF(NOT(AND(LEN('Рабочий протокол'!C92&amp;"")=13,P92,Q92,R92)),"КОД: 13 ЦИФР",IF(COUNTIF('Рабочий протокол'!C$4:C$103,'Рабочий протокол'!C92)&gt;1,"ПОВТОР КОДА","")))</f>
        <v>НЕТ КОДА</v>
      </c>
      <c r="T92" t="str">
        <f t="shared" si="19"/>
        <v>ВНЕСИТЕ ВРЕМЯ</v>
      </c>
      <c r="U92" t="str">
        <f t="shared" si="20"/>
        <v>ВНЕСИТЕ ГИМНАСТИКУ</v>
      </c>
      <c r="V9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2" t="str">
        <f>IF(COUNTA('Рабочий протокол'!B92:C92,'Рабочий протокол'!F92,'Рабочий протокол'!J92)=0,"",IF(S92&lt;&gt;"",S92,IF(T92&lt;&gt;"",T92,IF(U92&lt;&gt;"",U92,V92))))</f>
        <v/>
      </c>
    </row>
    <row r="93" spans="1:23" ht="24" customHeight="1">
      <c r="A93" s="1">
        <v>90</v>
      </c>
      <c r="B93" s="1" t="str">
        <f>IF(ISERROR('Рабочий протокол'!F93),"ТЕКСТ",SUBSTITUTE(TRIM(SUBSTITUTE('Рабочий протокол'!F93&amp;"",CHAR(160)," ")),",","."))</f>
        <v/>
      </c>
      <c r="C93" s="1" t="str">
        <f>IF(ISERROR('Рабочий протокол'!J93),"ТЕКСТ",SUBSTITUTE(TRIM(SUBSTITUTE('Рабочий протокол'!J93&amp;"",CHAR(160)," ")),",","."))</f>
        <v/>
      </c>
      <c r="D93" s="3" t="str">
        <f>IF(B93="","",IF(ISNUMBER('Рабочий протокол'!F93),'Рабочий протокол'!F93,IF(AND(OR(K93="",K93="."),LEN(SUBSTITUTE(B93,".",""))&gt;0,LEN(B93)&lt;=15),VALUE(SUBSTITUTE(B93,".",""))/10^IF(ISNUMBER(FIND(".",B93)),LEN(B93)-FIND(".",B93),0),"ТЕКСТ")))</f>
        <v/>
      </c>
      <c r="E93" s="3" t="str">
        <f>IF(C93="","",IF(ISNUMBER('Рабочий протокол'!J93),'Рабочий протокол'!J93,IF(AND(OR(M93="",M93="."),LEN(SUBSTITUTE(C93,".",""))&gt;0,LEN(C93)&lt;=15),VALUE(SUBSTITUTE(C93,".",""))/10^IF(ISNUMBER(FIND(".",C93)),LEN(C93)-FIND(".",C93),0),"ТЕКСТ")))</f>
        <v/>
      </c>
      <c r="F93" s="3" t="str">
        <f t="shared" si="14"/>
        <v/>
      </c>
      <c r="G93" s="1"/>
      <c r="H93" s="1"/>
      <c r="I93" s="1"/>
      <c r="J93" t="str">
        <f t="shared" si="15"/>
        <v/>
      </c>
      <c r="K93" t="str">
        <f t="shared" si="16"/>
        <v/>
      </c>
      <c r="L93" t="str">
        <f t="shared" si="17"/>
        <v/>
      </c>
      <c r="M93" t="str">
        <f t="shared" si="18"/>
        <v/>
      </c>
      <c r="P93" t="b">
        <f>AND(ISNUMBER(FIND(MID("x"&amp;'Рабочий протокол'!C93,2,1),"0123456789")),ISNUMBER(FIND(MID("x"&amp;'Рабочий протокол'!C93,3,1),"0123456789")),ISNUMBER(FIND(MID("x"&amp;'Рабочий протокол'!C93,4,1),"0123456789")),ISNUMBER(FIND(MID("x"&amp;'Рабочий протокол'!C93,5,1),"0123456789")),ISNUMBER(FIND(MID("x"&amp;'Рабочий протокол'!C93,6,1),"0123456789")))</f>
        <v>1</v>
      </c>
      <c r="Q93" t="b">
        <f>AND(ISNUMBER(FIND(MID("x"&amp;'Рабочий протокол'!C93,7,1),"0123456789")),ISNUMBER(FIND(MID("x"&amp;'Рабочий протокол'!C93,8,1),"0123456789")),ISNUMBER(FIND(MID("x"&amp;'Рабочий протокол'!C93,9,1),"0123456789")),ISNUMBER(FIND(MID("x"&amp;'Рабочий протокол'!C93,10,1),"0123456789")),ISNUMBER(FIND(MID("x"&amp;'Рабочий протокол'!C93,11,1),"0123456789")))</f>
        <v>1</v>
      </c>
      <c r="R93" t="b">
        <f>AND(ISNUMBER(FIND(MID("x"&amp;'Рабочий протокол'!C93,12,1),"0123456789")),ISNUMBER(FIND(MID("x"&amp;'Рабочий протокол'!C93,13,1),"0123456789")),ISNUMBER(FIND(MID("x"&amp;'Рабочий протокол'!C93,14,1),"0123456789")))</f>
        <v>1</v>
      </c>
      <c r="S93" t="str">
        <f>IF('Рабочий протокол'!C93="","НЕТ КОДА",IF(NOT(AND(LEN('Рабочий протокол'!C93&amp;"")=13,P93,Q93,R93)),"КОД: 13 ЦИФР",IF(COUNTIF('Рабочий протокол'!C$4:C$103,'Рабочий протокол'!C93)&gt;1,"ПОВТОР КОДА","")))</f>
        <v>НЕТ КОДА</v>
      </c>
      <c r="T93" t="str">
        <f t="shared" si="19"/>
        <v>ВНЕСИТЕ ВРЕМЯ</v>
      </c>
      <c r="U93" t="str">
        <f t="shared" si="20"/>
        <v>ВНЕСИТЕ ГИМНАСТИКУ</v>
      </c>
      <c r="V9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3" t="str">
        <f>IF(COUNTA('Рабочий протокол'!B93:C93,'Рабочий протокол'!F93,'Рабочий протокол'!J93)=0,"",IF(S93&lt;&gt;"",S93,IF(T93&lt;&gt;"",T93,IF(U93&lt;&gt;"",U93,V93))))</f>
        <v/>
      </c>
    </row>
    <row r="94" spans="1:23" ht="24" customHeight="1">
      <c r="A94" s="1">
        <v>91</v>
      </c>
      <c r="B94" s="1" t="str">
        <f>IF(ISERROR('Рабочий протокол'!F94),"ТЕКСТ",SUBSTITUTE(TRIM(SUBSTITUTE('Рабочий протокол'!F94&amp;"",CHAR(160)," ")),",","."))</f>
        <v/>
      </c>
      <c r="C94" s="1" t="str">
        <f>IF(ISERROR('Рабочий протокол'!J94),"ТЕКСТ",SUBSTITUTE(TRIM(SUBSTITUTE('Рабочий протокол'!J94&amp;"",CHAR(160)," ")),",","."))</f>
        <v/>
      </c>
      <c r="D94" s="3" t="str">
        <f>IF(B94="","",IF(ISNUMBER('Рабочий протокол'!F94),'Рабочий протокол'!F94,IF(AND(OR(K94="",K94="."),LEN(SUBSTITUTE(B94,".",""))&gt;0,LEN(B94)&lt;=15),VALUE(SUBSTITUTE(B94,".",""))/10^IF(ISNUMBER(FIND(".",B94)),LEN(B94)-FIND(".",B94),0),"ТЕКСТ")))</f>
        <v/>
      </c>
      <c r="E94" s="3" t="str">
        <f>IF(C94="","",IF(ISNUMBER('Рабочий протокол'!J94),'Рабочий протокол'!J94,IF(AND(OR(M94="",M94="."),LEN(SUBSTITUTE(C94,".",""))&gt;0,LEN(C94)&lt;=15),VALUE(SUBSTITUTE(C94,".",""))/10^IF(ISNUMBER(FIND(".",C94)),LEN(C94)-FIND(".",C94),0),"ТЕКСТ")))</f>
        <v/>
      </c>
      <c r="F94" s="3" t="str">
        <f t="shared" si="14"/>
        <v/>
      </c>
      <c r="G94" s="1"/>
      <c r="H94" s="1"/>
      <c r="I94" s="1"/>
      <c r="J94" t="str">
        <f t="shared" si="15"/>
        <v/>
      </c>
      <c r="K94" t="str">
        <f t="shared" si="16"/>
        <v/>
      </c>
      <c r="L94" t="str">
        <f t="shared" si="17"/>
        <v/>
      </c>
      <c r="M94" t="str">
        <f t="shared" si="18"/>
        <v/>
      </c>
      <c r="P94" t="b">
        <f>AND(ISNUMBER(FIND(MID("x"&amp;'Рабочий протокол'!C94,2,1),"0123456789")),ISNUMBER(FIND(MID("x"&amp;'Рабочий протокол'!C94,3,1),"0123456789")),ISNUMBER(FIND(MID("x"&amp;'Рабочий протокол'!C94,4,1),"0123456789")),ISNUMBER(FIND(MID("x"&amp;'Рабочий протокол'!C94,5,1),"0123456789")),ISNUMBER(FIND(MID("x"&amp;'Рабочий протокол'!C94,6,1),"0123456789")))</f>
        <v>1</v>
      </c>
      <c r="Q94" t="b">
        <f>AND(ISNUMBER(FIND(MID("x"&amp;'Рабочий протокол'!C94,7,1),"0123456789")),ISNUMBER(FIND(MID("x"&amp;'Рабочий протокол'!C94,8,1),"0123456789")),ISNUMBER(FIND(MID("x"&amp;'Рабочий протокол'!C94,9,1),"0123456789")),ISNUMBER(FIND(MID("x"&amp;'Рабочий протокол'!C94,10,1),"0123456789")),ISNUMBER(FIND(MID("x"&amp;'Рабочий протокол'!C94,11,1),"0123456789")))</f>
        <v>1</v>
      </c>
      <c r="R94" t="b">
        <f>AND(ISNUMBER(FIND(MID("x"&amp;'Рабочий протокол'!C94,12,1),"0123456789")),ISNUMBER(FIND(MID("x"&amp;'Рабочий протокол'!C94,13,1),"0123456789")),ISNUMBER(FIND(MID("x"&amp;'Рабочий протокол'!C94,14,1),"0123456789")))</f>
        <v>1</v>
      </c>
      <c r="S94" t="str">
        <f>IF('Рабочий протокол'!C94="","НЕТ КОДА",IF(NOT(AND(LEN('Рабочий протокол'!C94&amp;"")=13,P94,Q94,R94)),"КОД: 13 ЦИФР",IF(COUNTIF('Рабочий протокол'!C$4:C$103,'Рабочий протокол'!C94)&gt;1,"ПОВТОР КОДА","")))</f>
        <v>НЕТ КОДА</v>
      </c>
      <c r="T94" t="str">
        <f t="shared" si="19"/>
        <v>ВНЕСИТЕ ВРЕМЯ</v>
      </c>
      <c r="U94" t="str">
        <f t="shared" si="20"/>
        <v>ВНЕСИТЕ ГИМНАСТИКУ</v>
      </c>
      <c r="V9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4" t="str">
        <f>IF(COUNTA('Рабочий протокол'!B94:C94,'Рабочий протокол'!F94,'Рабочий протокол'!J94)=0,"",IF(S94&lt;&gt;"",S94,IF(T94&lt;&gt;"",T94,IF(U94&lt;&gt;"",U94,V94))))</f>
        <v/>
      </c>
    </row>
    <row r="95" spans="1:23" ht="24" customHeight="1">
      <c r="A95" s="1">
        <v>92</v>
      </c>
      <c r="B95" s="1" t="str">
        <f>IF(ISERROR('Рабочий протокол'!F95),"ТЕКСТ",SUBSTITUTE(TRIM(SUBSTITUTE('Рабочий протокол'!F95&amp;"",CHAR(160)," ")),",","."))</f>
        <v/>
      </c>
      <c r="C95" s="1" t="str">
        <f>IF(ISERROR('Рабочий протокол'!J95),"ТЕКСТ",SUBSTITUTE(TRIM(SUBSTITUTE('Рабочий протокол'!J95&amp;"",CHAR(160)," ")),",","."))</f>
        <v/>
      </c>
      <c r="D95" s="3" t="str">
        <f>IF(B95="","",IF(ISNUMBER('Рабочий протокол'!F95),'Рабочий протокол'!F95,IF(AND(OR(K95="",K95="."),LEN(SUBSTITUTE(B95,".",""))&gt;0,LEN(B95)&lt;=15),VALUE(SUBSTITUTE(B95,".",""))/10^IF(ISNUMBER(FIND(".",B95)),LEN(B95)-FIND(".",B95),0),"ТЕКСТ")))</f>
        <v/>
      </c>
      <c r="E95" s="3" t="str">
        <f>IF(C95="","",IF(ISNUMBER('Рабочий протокол'!J95),'Рабочий протокол'!J95,IF(AND(OR(M95="",M95="."),LEN(SUBSTITUTE(C95,".",""))&gt;0,LEN(C95)&lt;=15),VALUE(SUBSTITUTE(C95,".",""))/10^IF(ISNUMBER(FIND(".",C95)),LEN(C95)-FIND(".",C95),0),"ТЕКСТ")))</f>
        <v/>
      </c>
      <c r="F95" s="3" t="str">
        <f t="shared" si="14"/>
        <v/>
      </c>
      <c r="G95" s="1"/>
      <c r="H95" s="1"/>
      <c r="I95" s="1"/>
      <c r="J95" t="str">
        <f t="shared" si="15"/>
        <v/>
      </c>
      <c r="K95" t="str">
        <f t="shared" si="16"/>
        <v/>
      </c>
      <c r="L95" t="str">
        <f t="shared" si="17"/>
        <v/>
      </c>
      <c r="M95" t="str">
        <f t="shared" si="18"/>
        <v/>
      </c>
      <c r="P95" t="b">
        <f>AND(ISNUMBER(FIND(MID("x"&amp;'Рабочий протокол'!C95,2,1),"0123456789")),ISNUMBER(FIND(MID("x"&amp;'Рабочий протокол'!C95,3,1),"0123456789")),ISNUMBER(FIND(MID("x"&amp;'Рабочий протокол'!C95,4,1),"0123456789")),ISNUMBER(FIND(MID("x"&amp;'Рабочий протокол'!C95,5,1),"0123456789")),ISNUMBER(FIND(MID("x"&amp;'Рабочий протокол'!C95,6,1),"0123456789")))</f>
        <v>1</v>
      </c>
      <c r="Q95" t="b">
        <f>AND(ISNUMBER(FIND(MID("x"&amp;'Рабочий протокол'!C95,7,1),"0123456789")),ISNUMBER(FIND(MID("x"&amp;'Рабочий протокол'!C95,8,1),"0123456789")),ISNUMBER(FIND(MID("x"&amp;'Рабочий протокол'!C95,9,1),"0123456789")),ISNUMBER(FIND(MID("x"&amp;'Рабочий протокол'!C95,10,1),"0123456789")),ISNUMBER(FIND(MID("x"&amp;'Рабочий протокол'!C95,11,1),"0123456789")))</f>
        <v>1</v>
      </c>
      <c r="R95" t="b">
        <f>AND(ISNUMBER(FIND(MID("x"&amp;'Рабочий протокол'!C95,12,1),"0123456789")),ISNUMBER(FIND(MID("x"&amp;'Рабочий протокол'!C95,13,1),"0123456789")),ISNUMBER(FIND(MID("x"&amp;'Рабочий протокол'!C95,14,1),"0123456789")))</f>
        <v>1</v>
      </c>
      <c r="S95" t="str">
        <f>IF('Рабочий протокол'!C95="","НЕТ КОДА",IF(NOT(AND(LEN('Рабочий протокол'!C95&amp;"")=13,P95,Q95,R95)),"КОД: 13 ЦИФР",IF(COUNTIF('Рабочий протокол'!C$4:C$103,'Рабочий протокол'!C95)&gt;1,"ПОВТОР КОДА","")))</f>
        <v>НЕТ КОДА</v>
      </c>
      <c r="T95" t="str">
        <f t="shared" si="19"/>
        <v>ВНЕСИТЕ ВРЕМЯ</v>
      </c>
      <c r="U95" t="str">
        <f t="shared" si="20"/>
        <v>ВНЕСИТЕ ГИМНАСТИКУ</v>
      </c>
      <c r="V9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5" t="str">
        <f>IF(COUNTA('Рабочий протокол'!B95:C95,'Рабочий протокол'!F95,'Рабочий протокол'!J95)=0,"",IF(S95&lt;&gt;"",S95,IF(T95&lt;&gt;"",T95,IF(U95&lt;&gt;"",U95,V95))))</f>
        <v/>
      </c>
    </row>
    <row r="96" spans="1:23" ht="24" customHeight="1">
      <c r="A96" s="1">
        <v>93</v>
      </c>
      <c r="B96" s="1" t="str">
        <f>IF(ISERROR('Рабочий протокол'!F96),"ТЕКСТ",SUBSTITUTE(TRIM(SUBSTITUTE('Рабочий протокол'!F96&amp;"",CHAR(160)," ")),",","."))</f>
        <v/>
      </c>
      <c r="C96" s="1" t="str">
        <f>IF(ISERROR('Рабочий протокол'!J96),"ТЕКСТ",SUBSTITUTE(TRIM(SUBSTITUTE('Рабочий протокол'!J96&amp;"",CHAR(160)," ")),",","."))</f>
        <v/>
      </c>
      <c r="D96" s="3" t="str">
        <f>IF(B96="","",IF(ISNUMBER('Рабочий протокол'!F96),'Рабочий протокол'!F96,IF(AND(OR(K96="",K96="."),LEN(SUBSTITUTE(B96,".",""))&gt;0,LEN(B96)&lt;=15),VALUE(SUBSTITUTE(B96,".",""))/10^IF(ISNUMBER(FIND(".",B96)),LEN(B96)-FIND(".",B96),0),"ТЕКСТ")))</f>
        <v/>
      </c>
      <c r="E96" s="3" t="str">
        <f>IF(C96="","",IF(ISNUMBER('Рабочий протокол'!J96),'Рабочий протокол'!J96,IF(AND(OR(M96="",M96="."),LEN(SUBSTITUTE(C96,".",""))&gt;0,LEN(C96)&lt;=15),VALUE(SUBSTITUTE(C96,".",""))/10^IF(ISNUMBER(FIND(".",C96)),LEN(C96)-FIND(".",C96),0),"ТЕКСТ")))</f>
        <v/>
      </c>
      <c r="F96" s="3" t="str">
        <f t="shared" si="14"/>
        <v/>
      </c>
      <c r="G96" s="1"/>
      <c r="H96" s="1"/>
      <c r="I96" s="1"/>
      <c r="J96" t="str">
        <f t="shared" si="15"/>
        <v/>
      </c>
      <c r="K96" t="str">
        <f t="shared" si="16"/>
        <v/>
      </c>
      <c r="L96" t="str">
        <f t="shared" si="17"/>
        <v/>
      </c>
      <c r="M96" t="str">
        <f t="shared" si="18"/>
        <v/>
      </c>
      <c r="P96" t="b">
        <f>AND(ISNUMBER(FIND(MID("x"&amp;'Рабочий протокол'!C96,2,1),"0123456789")),ISNUMBER(FIND(MID("x"&amp;'Рабочий протокол'!C96,3,1),"0123456789")),ISNUMBER(FIND(MID("x"&amp;'Рабочий протокол'!C96,4,1),"0123456789")),ISNUMBER(FIND(MID("x"&amp;'Рабочий протокол'!C96,5,1),"0123456789")),ISNUMBER(FIND(MID("x"&amp;'Рабочий протокол'!C96,6,1),"0123456789")))</f>
        <v>1</v>
      </c>
      <c r="Q96" t="b">
        <f>AND(ISNUMBER(FIND(MID("x"&amp;'Рабочий протокол'!C96,7,1),"0123456789")),ISNUMBER(FIND(MID("x"&amp;'Рабочий протокол'!C96,8,1),"0123456789")),ISNUMBER(FIND(MID("x"&amp;'Рабочий протокол'!C96,9,1),"0123456789")),ISNUMBER(FIND(MID("x"&amp;'Рабочий протокол'!C96,10,1),"0123456789")),ISNUMBER(FIND(MID("x"&amp;'Рабочий протокол'!C96,11,1),"0123456789")))</f>
        <v>1</v>
      </c>
      <c r="R96" t="b">
        <f>AND(ISNUMBER(FIND(MID("x"&amp;'Рабочий протокол'!C96,12,1),"0123456789")),ISNUMBER(FIND(MID("x"&amp;'Рабочий протокол'!C96,13,1),"0123456789")),ISNUMBER(FIND(MID("x"&amp;'Рабочий протокол'!C96,14,1),"0123456789")))</f>
        <v>1</v>
      </c>
      <c r="S96" t="str">
        <f>IF('Рабочий протокол'!C96="","НЕТ КОДА",IF(NOT(AND(LEN('Рабочий протокол'!C96&amp;"")=13,P96,Q96,R96)),"КОД: 13 ЦИФР",IF(COUNTIF('Рабочий протокол'!C$4:C$103,'Рабочий протокол'!C96)&gt;1,"ПОВТОР КОДА","")))</f>
        <v>НЕТ КОДА</v>
      </c>
      <c r="T96" t="str">
        <f t="shared" si="19"/>
        <v>ВНЕСИТЕ ВРЕМЯ</v>
      </c>
      <c r="U96" t="str">
        <f t="shared" si="20"/>
        <v>ВНЕСИТЕ ГИМНАСТИКУ</v>
      </c>
      <c r="V9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6" t="str">
        <f>IF(COUNTA('Рабочий протокол'!B96:C96,'Рабочий протокол'!F96,'Рабочий протокол'!J96)=0,"",IF(S96&lt;&gt;"",S96,IF(T96&lt;&gt;"",T96,IF(U96&lt;&gt;"",U96,V96))))</f>
        <v/>
      </c>
    </row>
    <row r="97" spans="1:23" ht="24" customHeight="1">
      <c r="A97" s="1">
        <v>94</v>
      </c>
      <c r="B97" s="1" t="str">
        <f>IF(ISERROR('Рабочий протокол'!F97),"ТЕКСТ",SUBSTITUTE(TRIM(SUBSTITUTE('Рабочий протокол'!F97&amp;"",CHAR(160)," ")),",","."))</f>
        <v/>
      </c>
      <c r="C97" s="1" t="str">
        <f>IF(ISERROR('Рабочий протокол'!J97),"ТЕКСТ",SUBSTITUTE(TRIM(SUBSTITUTE('Рабочий протокол'!J97&amp;"",CHAR(160)," ")),",","."))</f>
        <v/>
      </c>
      <c r="D97" s="3" t="str">
        <f>IF(B97="","",IF(ISNUMBER('Рабочий протокол'!F97),'Рабочий протокол'!F97,IF(AND(OR(K97="",K97="."),LEN(SUBSTITUTE(B97,".",""))&gt;0,LEN(B97)&lt;=15),VALUE(SUBSTITUTE(B97,".",""))/10^IF(ISNUMBER(FIND(".",B97)),LEN(B97)-FIND(".",B97),0),"ТЕКСТ")))</f>
        <v/>
      </c>
      <c r="E97" s="3" t="str">
        <f>IF(C97="","",IF(ISNUMBER('Рабочий протокол'!J97),'Рабочий протокол'!J97,IF(AND(OR(M97="",M97="."),LEN(SUBSTITUTE(C97,".",""))&gt;0,LEN(C97)&lt;=15),VALUE(SUBSTITUTE(C97,".",""))/10^IF(ISNUMBER(FIND(".",C97)),LEN(C97)-FIND(".",C97),0),"ТЕКСТ")))</f>
        <v/>
      </c>
      <c r="F97" s="3" t="str">
        <f t="shared" si="14"/>
        <v/>
      </c>
      <c r="G97" s="1"/>
      <c r="H97" s="1"/>
      <c r="I97" s="1"/>
      <c r="J97" t="str">
        <f t="shared" si="15"/>
        <v/>
      </c>
      <c r="K97" t="str">
        <f t="shared" si="16"/>
        <v/>
      </c>
      <c r="L97" t="str">
        <f t="shared" si="17"/>
        <v/>
      </c>
      <c r="M97" t="str">
        <f t="shared" si="18"/>
        <v/>
      </c>
      <c r="P97" t="b">
        <f>AND(ISNUMBER(FIND(MID("x"&amp;'Рабочий протокол'!C97,2,1),"0123456789")),ISNUMBER(FIND(MID("x"&amp;'Рабочий протокол'!C97,3,1),"0123456789")),ISNUMBER(FIND(MID("x"&amp;'Рабочий протокол'!C97,4,1),"0123456789")),ISNUMBER(FIND(MID("x"&amp;'Рабочий протокол'!C97,5,1),"0123456789")),ISNUMBER(FIND(MID("x"&amp;'Рабочий протокол'!C97,6,1),"0123456789")))</f>
        <v>1</v>
      </c>
      <c r="Q97" t="b">
        <f>AND(ISNUMBER(FIND(MID("x"&amp;'Рабочий протокол'!C97,7,1),"0123456789")),ISNUMBER(FIND(MID("x"&amp;'Рабочий протокол'!C97,8,1),"0123456789")),ISNUMBER(FIND(MID("x"&amp;'Рабочий протокол'!C97,9,1),"0123456789")),ISNUMBER(FIND(MID("x"&amp;'Рабочий протокол'!C97,10,1),"0123456789")),ISNUMBER(FIND(MID("x"&amp;'Рабочий протокол'!C97,11,1),"0123456789")))</f>
        <v>1</v>
      </c>
      <c r="R97" t="b">
        <f>AND(ISNUMBER(FIND(MID("x"&amp;'Рабочий протокол'!C97,12,1),"0123456789")),ISNUMBER(FIND(MID("x"&amp;'Рабочий протокол'!C97,13,1),"0123456789")),ISNUMBER(FIND(MID("x"&amp;'Рабочий протокол'!C97,14,1),"0123456789")))</f>
        <v>1</v>
      </c>
      <c r="S97" t="str">
        <f>IF('Рабочий протокол'!C97="","НЕТ КОДА",IF(NOT(AND(LEN('Рабочий протокол'!C97&amp;"")=13,P97,Q97,R97)),"КОД: 13 ЦИФР",IF(COUNTIF('Рабочий протокол'!C$4:C$103,'Рабочий протокол'!C97)&gt;1,"ПОВТОР КОДА","")))</f>
        <v>НЕТ КОДА</v>
      </c>
      <c r="T97" t="str">
        <f t="shared" si="19"/>
        <v>ВНЕСИТЕ ВРЕМЯ</v>
      </c>
      <c r="U97" t="str">
        <f t="shared" si="20"/>
        <v>ВНЕСИТЕ ГИМНАСТИКУ</v>
      </c>
      <c r="V9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7" t="str">
        <f>IF(COUNTA('Рабочий протокол'!B97:C97,'Рабочий протокол'!F97,'Рабочий протокол'!J97)=0,"",IF(S97&lt;&gt;"",S97,IF(T97&lt;&gt;"",T97,IF(U97&lt;&gt;"",U97,V97))))</f>
        <v/>
      </c>
    </row>
    <row r="98" spans="1:23" ht="24" customHeight="1">
      <c r="A98" s="1">
        <v>95</v>
      </c>
      <c r="B98" s="1" t="str">
        <f>IF(ISERROR('Рабочий протокол'!F98),"ТЕКСТ",SUBSTITUTE(TRIM(SUBSTITUTE('Рабочий протокол'!F98&amp;"",CHAR(160)," ")),",","."))</f>
        <v/>
      </c>
      <c r="C98" s="1" t="str">
        <f>IF(ISERROR('Рабочий протокол'!J98),"ТЕКСТ",SUBSTITUTE(TRIM(SUBSTITUTE('Рабочий протокол'!J98&amp;"",CHAR(160)," ")),",","."))</f>
        <v/>
      </c>
      <c r="D98" s="3" t="str">
        <f>IF(B98="","",IF(ISNUMBER('Рабочий протокол'!F98),'Рабочий протокол'!F98,IF(AND(OR(K98="",K98="."),LEN(SUBSTITUTE(B98,".",""))&gt;0,LEN(B98)&lt;=15),VALUE(SUBSTITUTE(B98,".",""))/10^IF(ISNUMBER(FIND(".",B98)),LEN(B98)-FIND(".",B98),0),"ТЕКСТ")))</f>
        <v/>
      </c>
      <c r="E98" s="3" t="str">
        <f>IF(C98="","",IF(ISNUMBER('Рабочий протокол'!J98),'Рабочий протокол'!J98,IF(AND(OR(M98="",M98="."),LEN(SUBSTITUTE(C98,".",""))&gt;0,LEN(C98)&lt;=15),VALUE(SUBSTITUTE(C98,".",""))/10^IF(ISNUMBER(FIND(".",C98)),LEN(C98)-FIND(".",C98),0),"ТЕКСТ")))</f>
        <v/>
      </c>
      <c r="F98" s="3" t="str">
        <f t="shared" si="14"/>
        <v/>
      </c>
      <c r="G98" s="1"/>
      <c r="H98" s="1"/>
      <c r="I98" s="1"/>
      <c r="J98" t="str">
        <f t="shared" si="15"/>
        <v/>
      </c>
      <c r="K98" t="str">
        <f t="shared" si="16"/>
        <v/>
      </c>
      <c r="L98" t="str">
        <f t="shared" si="17"/>
        <v/>
      </c>
      <c r="M98" t="str">
        <f t="shared" si="18"/>
        <v/>
      </c>
      <c r="P98" t="b">
        <f>AND(ISNUMBER(FIND(MID("x"&amp;'Рабочий протокол'!C98,2,1),"0123456789")),ISNUMBER(FIND(MID("x"&amp;'Рабочий протокол'!C98,3,1),"0123456789")),ISNUMBER(FIND(MID("x"&amp;'Рабочий протокол'!C98,4,1),"0123456789")),ISNUMBER(FIND(MID("x"&amp;'Рабочий протокол'!C98,5,1),"0123456789")),ISNUMBER(FIND(MID("x"&amp;'Рабочий протокол'!C98,6,1),"0123456789")))</f>
        <v>1</v>
      </c>
      <c r="Q98" t="b">
        <f>AND(ISNUMBER(FIND(MID("x"&amp;'Рабочий протокол'!C98,7,1),"0123456789")),ISNUMBER(FIND(MID("x"&amp;'Рабочий протокол'!C98,8,1),"0123456789")),ISNUMBER(FIND(MID("x"&amp;'Рабочий протокол'!C98,9,1),"0123456789")),ISNUMBER(FIND(MID("x"&amp;'Рабочий протокол'!C98,10,1),"0123456789")),ISNUMBER(FIND(MID("x"&amp;'Рабочий протокол'!C98,11,1),"0123456789")))</f>
        <v>1</v>
      </c>
      <c r="R98" t="b">
        <f>AND(ISNUMBER(FIND(MID("x"&amp;'Рабочий протокол'!C98,12,1),"0123456789")),ISNUMBER(FIND(MID("x"&amp;'Рабочий протокол'!C98,13,1),"0123456789")),ISNUMBER(FIND(MID("x"&amp;'Рабочий протокол'!C98,14,1),"0123456789")))</f>
        <v>1</v>
      </c>
      <c r="S98" t="str">
        <f>IF('Рабочий протокол'!C98="","НЕТ КОДА",IF(NOT(AND(LEN('Рабочий протокол'!C98&amp;"")=13,P98,Q98,R98)),"КОД: 13 ЦИФР",IF(COUNTIF('Рабочий протокол'!C$4:C$103,'Рабочий протокол'!C98)&gt;1,"ПОВТОР КОДА","")))</f>
        <v>НЕТ КОДА</v>
      </c>
      <c r="T98" t="str">
        <f t="shared" si="19"/>
        <v>ВНЕСИТЕ ВРЕМЯ</v>
      </c>
      <c r="U98" t="str">
        <f t="shared" si="20"/>
        <v>ВНЕСИТЕ ГИМНАСТИКУ</v>
      </c>
      <c r="V9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8" t="str">
        <f>IF(COUNTA('Рабочий протокол'!B98:C98,'Рабочий протокол'!F98,'Рабочий протокол'!J98)=0,"",IF(S98&lt;&gt;"",S98,IF(T98&lt;&gt;"",T98,IF(U98&lt;&gt;"",U98,V98))))</f>
        <v/>
      </c>
    </row>
    <row r="99" spans="1:23" ht="24" customHeight="1">
      <c r="A99" s="1">
        <v>96</v>
      </c>
      <c r="B99" s="1" t="str">
        <f>IF(ISERROR('Рабочий протокол'!F99),"ТЕКСТ",SUBSTITUTE(TRIM(SUBSTITUTE('Рабочий протокол'!F99&amp;"",CHAR(160)," ")),",","."))</f>
        <v/>
      </c>
      <c r="C99" s="1" t="str">
        <f>IF(ISERROR('Рабочий протокол'!J99),"ТЕКСТ",SUBSTITUTE(TRIM(SUBSTITUTE('Рабочий протокол'!J99&amp;"",CHAR(160)," ")),",","."))</f>
        <v/>
      </c>
      <c r="D99" s="3" t="str">
        <f>IF(B99="","",IF(ISNUMBER('Рабочий протокол'!F99),'Рабочий протокол'!F99,IF(AND(OR(K99="",K99="."),LEN(SUBSTITUTE(B99,".",""))&gt;0,LEN(B99)&lt;=15),VALUE(SUBSTITUTE(B99,".",""))/10^IF(ISNUMBER(FIND(".",B99)),LEN(B99)-FIND(".",B99),0),"ТЕКСТ")))</f>
        <v/>
      </c>
      <c r="E99" s="3" t="str">
        <f>IF(C99="","",IF(ISNUMBER('Рабочий протокол'!J99),'Рабочий протокол'!J99,IF(AND(OR(M99="",M99="."),LEN(SUBSTITUTE(C99,".",""))&gt;0,LEN(C99)&lt;=15),VALUE(SUBSTITUTE(C99,".",""))/10^IF(ISNUMBER(FIND(".",C99)),LEN(C99)-FIND(".",C99),0),"ТЕКСТ")))</f>
        <v/>
      </c>
      <c r="F99" s="3" t="str">
        <f t="shared" si="14"/>
        <v/>
      </c>
      <c r="G99" s="1"/>
      <c r="H99" s="1"/>
      <c r="I99" s="1"/>
      <c r="J99" t="str">
        <f t="shared" si="15"/>
        <v/>
      </c>
      <c r="K99" t="str">
        <f t="shared" si="16"/>
        <v/>
      </c>
      <c r="L99" t="str">
        <f t="shared" si="17"/>
        <v/>
      </c>
      <c r="M99" t="str">
        <f t="shared" si="18"/>
        <v/>
      </c>
      <c r="P99" t="b">
        <f>AND(ISNUMBER(FIND(MID("x"&amp;'Рабочий протокол'!C99,2,1),"0123456789")),ISNUMBER(FIND(MID("x"&amp;'Рабочий протокол'!C99,3,1),"0123456789")),ISNUMBER(FIND(MID("x"&amp;'Рабочий протокол'!C99,4,1),"0123456789")),ISNUMBER(FIND(MID("x"&amp;'Рабочий протокол'!C99,5,1),"0123456789")),ISNUMBER(FIND(MID("x"&amp;'Рабочий протокол'!C99,6,1),"0123456789")))</f>
        <v>1</v>
      </c>
      <c r="Q99" t="b">
        <f>AND(ISNUMBER(FIND(MID("x"&amp;'Рабочий протокол'!C99,7,1),"0123456789")),ISNUMBER(FIND(MID("x"&amp;'Рабочий протокол'!C99,8,1),"0123456789")),ISNUMBER(FIND(MID("x"&amp;'Рабочий протокол'!C99,9,1),"0123456789")),ISNUMBER(FIND(MID("x"&amp;'Рабочий протокол'!C99,10,1),"0123456789")),ISNUMBER(FIND(MID("x"&amp;'Рабочий протокол'!C99,11,1),"0123456789")))</f>
        <v>1</v>
      </c>
      <c r="R99" t="b">
        <f>AND(ISNUMBER(FIND(MID("x"&amp;'Рабочий протокол'!C99,12,1),"0123456789")),ISNUMBER(FIND(MID("x"&amp;'Рабочий протокол'!C99,13,1),"0123456789")),ISNUMBER(FIND(MID("x"&amp;'Рабочий протокол'!C99,14,1),"0123456789")))</f>
        <v>1</v>
      </c>
      <c r="S99" t="str">
        <f>IF('Рабочий протокол'!C99="","НЕТ КОДА",IF(NOT(AND(LEN('Рабочий протокол'!C99&amp;"")=13,P99,Q99,R99)),"КОД: 13 ЦИФР",IF(COUNTIF('Рабочий протокол'!C$4:C$103,'Рабочий протокол'!C99)&gt;1,"ПОВТОР КОДА","")))</f>
        <v>НЕТ КОДА</v>
      </c>
      <c r="T99" t="str">
        <f t="shared" si="19"/>
        <v>ВНЕСИТЕ ВРЕМЯ</v>
      </c>
      <c r="U99" t="str">
        <f t="shared" si="20"/>
        <v>ВНЕСИТЕ ГИМНАСТИКУ</v>
      </c>
      <c r="V9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9" t="str">
        <f>IF(COUNTA('Рабочий протокол'!B99:C99,'Рабочий протокол'!F99,'Рабочий протокол'!J99)=0,"",IF(S99&lt;&gt;"",S99,IF(T99&lt;&gt;"",T99,IF(U99&lt;&gt;"",U99,V99))))</f>
        <v/>
      </c>
    </row>
    <row r="100" spans="1:23" ht="24" customHeight="1">
      <c r="A100" s="1">
        <v>97</v>
      </c>
      <c r="B100" s="1" t="str">
        <f>IF(ISERROR('Рабочий протокол'!F100),"ТЕКСТ",SUBSTITUTE(TRIM(SUBSTITUTE('Рабочий протокол'!F100&amp;"",CHAR(160)," ")),",","."))</f>
        <v/>
      </c>
      <c r="C100" s="1" t="str">
        <f>IF(ISERROR('Рабочий протокол'!J100),"ТЕКСТ",SUBSTITUTE(TRIM(SUBSTITUTE('Рабочий протокол'!J100&amp;"",CHAR(160)," ")),",","."))</f>
        <v/>
      </c>
      <c r="D100" s="3" t="str">
        <f>IF(B100="","",IF(ISNUMBER('Рабочий протокол'!F100),'Рабочий протокол'!F100,IF(AND(OR(K100="",K100="."),LEN(SUBSTITUTE(B100,".",""))&gt;0,LEN(B100)&lt;=15),VALUE(SUBSTITUTE(B100,".",""))/10^IF(ISNUMBER(FIND(".",B100)),LEN(B100)-FIND(".",B100),0),"ТЕКСТ")))</f>
        <v/>
      </c>
      <c r="E100" s="3" t="str">
        <f>IF(C100="","",IF(ISNUMBER('Рабочий протокол'!J100),'Рабочий протокол'!J100,IF(AND(OR(M100="",M100="."),LEN(SUBSTITUTE(C100,".",""))&gt;0,LEN(C100)&lt;=15),VALUE(SUBSTITUTE(C100,".",""))/10^IF(ISNUMBER(FIND(".",C100)),LEN(C100)-FIND(".",C100),0),"ТЕКСТ")))</f>
        <v/>
      </c>
      <c r="F100" s="3" t="str">
        <f t="shared" si="14"/>
        <v/>
      </c>
      <c r="G100" s="1"/>
      <c r="H100" s="1"/>
      <c r="I100" s="1"/>
      <c r="J100" t="str">
        <f t="shared" si="15"/>
        <v/>
      </c>
      <c r="K100" t="str">
        <f t="shared" ref="K100:K103" si="21">SUBSTITUTE(SUBSTITUTE(SUBSTITUTE(SUBSTITUTE(SUBSTITUTE(J100,"5",""),"6",""),"7",""),"8",""),"9","")</f>
        <v/>
      </c>
      <c r="L100" t="str">
        <f t="shared" si="17"/>
        <v/>
      </c>
      <c r="M100" t="str">
        <f t="shared" ref="M100:M103" si="22">SUBSTITUTE(SUBSTITUTE(SUBSTITUTE(SUBSTITUTE(SUBSTITUTE(L100,"5",""),"6",""),"7",""),"8",""),"9","")</f>
        <v/>
      </c>
      <c r="P100" t="b">
        <f>AND(ISNUMBER(FIND(MID("x"&amp;'Рабочий протокол'!C100,2,1),"0123456789")),ISNUMBER(FIND(MID("x"&amp;'Рабочий протокол'!C100,3,1),"0123456789")),ISNUMBER(FIND(MID("x"&amp;'Рабочий протокол'!C100,4,1),"0123456789")),ISNUMBER(FIND(MID("x"&amp;'Рабочий протокол'!C100,5,1),"0123456789")),ISNUMBER(FIND(MID("x"&amp;'Рабочий протокол'!C100,6,1),"0123456789")))</f>
        <v>1</v>
      </c>
      <c r="Q100" t="b">
        <f>AND(ISNUMBER(FIND(MID("x"&amp;'Рабочий протокол'!C100,7,1),"0123456789")),ISNUMBER(FIND(MID("x"&amp;'Рабочий протокол'!C100,8,1),"0123456789")),ISNUMBER(FIND(MID("x"&amp;'Рабочий протокол'!C100,9,1),"0123456789")),ISNUMBER(FIND(MID("x"&amp;'Рабочий протокол'!C100,10,1),"0123456789")),ISNUMBER(FIND(MID("x"&amp;'Рабочий протокол'!C100,11,1),"0123456789")))</f>
        <v>1</v>
      </c>
      <c r="R100" t="b">
        <f>AND(ISNUMBER(FIND(MID("x"&amp;'Рабочий протокол'!C100,12,1),"0123456789")),ISNUMBER(FIND(MID("x"&amp;'Рабочий протокол'!C100,13,1),"0123456789")),ISNUMBER(FIND(MID("x"&amp;'Рабочий протокол'!C100,14,1),"0123456789")))</f>
        <v>1</v>
      </c>
      <c r="S100" t="str">
        <f>IF('Рабочий протокол'!C100="","НЕТ КОДА",IF(NOT(AND(LEN('Рабочий протокол'!C100&amp;"")=13,P100,Q100,R100)),"КОД: 13 ЦИФР",IF(COUNTIF('Рабочий протокол'!C$4:C$103,'Рабочий протокол'!C100)&gt;1,"ПОВТОР КОДА","")))</f>
        <v>НЕТ КОДА</v>
      </c>
      <c r="T100" t="str">
        <f t="shared" si="19"/>
        <v>ВНЕСИТЕ ВРЕМЯ</v>
      </c>
      <c r="U100" t="str">
        <f t="shared" si="20"/>
        <v>ВНЕСИТЕ ГИМНАСТИКУ</v>
      </c>
      <c r="V10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0" t="str">
        <f>IF(COUNTA('Рабочий протокол'!B100:C100,'Рабочий протокол'!F100,'Рабочий протокол'!J100)=0,"",IF(S100&lt;&gt;"",S100,IF(T100&lt;&gt;"",T100,IF(U100&lt;&gt;"",U100,V100))))</f>
        <v/>
      </c>
    </row>
    <row r="101" spans="1:23" ht="24" customHeight="1">
      <c r="A101" s="1">
        <v>98</v>
      </c>
      <c r="B101" s="1" t="str">
        <f>IF(ISERROR('Рабочий протокол'!F101),"ТЕКСТ",SUBSTITUTE(TRIM(SUBSTITUTE('Рабочий протокол'!F101&amp;"",CHAR(160)," ")),",","."))</f>
        <v/>
      </c>
      <c r="C101" s="1" t="str">
        <f>IF(ISERROR('Рабочий протокол'!J101),"ТЕКСТ",SUBSTITUTE(TRIM(SUBSTITUTE('Рабочий протокол'!J101&amp;"",CHAR(160)," ")),",","."))</f>
        <v/>
      </c>
      <c r="D101" s="3" t="str">
        <f>IF(B101="","",IF(ISNUMBER('Рабочий протокол'!F101),'Рабочий протокол'!F101,IF(AND(OR(K101="",K101="."),LEN(SUBSTITUTE(B101,".",""))&gt;0,LEN(B101)&lt;=15),VALUE(SUBSTITUTE(B101,".",""))/10^IF(ISNUMBER(FIND(".",B101)),LEN(B101)-FIND(".",B101),0),"ТЕКСТ")))</f>
        <v/>
      </c>
      <c r="E101" s="3" t="str">
        <f>IF(C101="","",IF(ISNUMBER('Рабочий протокол'!J101),'Рабочий протокол'!J101,IF(AND(OR(M101="",M101="."),LEN(SUBSTITUTE(C101,".",""))&gt;0,LEN(C101)&lt;=15),VALUE(SUBSTITUTE(C101,".",""))/10^IF(ISNUMBER(FIND(".",C101)),LEN(C101)-FIND(".",C101),0),"ТЕКСТ")))</f>
        <v/>
      </c>
      <c r="F101" s="3" t="str">
        <f t="shared" si="14"/>
        <v/>
      </c>
      <c r="G101" s="1"/>
      <c r="H101" s="1"/>
      <c r="I101" s="1"/>
      <c r="J101" t="str">
        <f t="shared" si="15"/>
        <v/>
      </c>
      <c r="K101" t="str">
        <f t="shared" si="21"/>
        <v/>
      </c>
      <c r="L101" t="str">
        <f t="shared" si="17"/>
        <v/>
      </c>
      <c r="M101" t="str">
        <f t="shared" si="22"/>
        <v/>
      </c>
      <c r="P101" t="b">
        <f>AND(ISNUMBER(FIND(MID("x"&amp;'Рабочий протокол'!C101,2,1),"0123456789")),ISNUMBER(FIND(MID("x"&amp;'Рабочий протокол'!C101,3,1),"0123456789")),ISNUMBER(FIND(MID("x"&amp;'Рабочий протокол'!C101,4,1),"0123456789")),ISNUMBER(FIND(MID("x"&amp;'Рабочий протокол'!C101,5,1),"0123456789")),ISNUMBER(FIND(MID("x"&amp;'Рабочий протокол'!C101,6,1),"0123456789")))</f>
        <v>1</v>
      </c>
      <c r="Q101" t="b">
        <f>AND(ISNUMBER(FIND(MID("x"&amp;'Рабочий протокол'!C101,7,1),"0123456789")),ISNUMBER(FIND(MID("x"&amp;'Рабочий протокол'!C101,8,1),"0123456789")),ISNUMBER(FIND(MID("x"&amp;'Рабочий протокол'!C101,9,1),"0123456789")),ISNUMBER(FIND(MID("x"&amp;'Рабочий протокол'!C101,10,1),"0123456789")),ISNUMBER(FIND(MID("x"&amp;'Рабочий протокол'!C101,11,1),"0123456789")))</f>
        <v>1</v>
      </c>
      <c r="R101" t="b">
        <f>AND(ISNUMBER(FIND(MID("x"&amp;'Рабочий протокол'!C101,12,1),"0123456789")),ISNUMBER(FIND(MID("x"&amp;'Рабочий протокол'!C101,13,1),"0123456789")),ISNUMBER(FIND(MID("x"&amp;'Рабочий протокол'!C101,14,1),"0123456789")))</f>
        <v>1</v>
      </c>
      <c r="S101" t="str">
        <f>IF('Рабочий протокол'!C101="","НЕТ КОДА",IF(NOT(AND(LEN('Рабочий протокол'!C101&amp;"")=13,P101,Q101,R101)),"КОД: 13 ЦИФР",IF(COUNTIF('Рабочий протокол'!C$4:C$103,'Рабочий протокол'!C101)&gt;1,"ПОВТОР КОДА","")))</f>
        <v>НЕТ КОДА</v>
      </c>
      <c r="T101" t="str">
        <f t="shared" si="19"/>
        <v>ВНЕСИТЕ ВРЕМЯ</v>
      </c>
      <c r="U101" t="str">
        <f t="shared" si="20"/>
        <v>ВНЕСИТЕ ГИМНАСТИКУ</v>
      </c>
      <c r="V10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1" t="str">
        <f>IF(COUNTA('Рабочий протокол'!B101:C101,'Рабочий протокол'!F101,'Рабочий протокол'!J101)=0,"",IF(S101&lt;&gt;"",S101,IF(T101&lt;&gt;"",T101,IF(U101&lt;&gt;"",U101,V101))))</f>
        <v/>
      </c>
    </row>
    <row r="102" spans="1:23" ht="24" customHeight="1">
      <c r="A102" s="1">
        <v>99</v>
      </c>
      <c r="B102" s="1" t="str">
        <f>IF(ISERROR('Рабочий протокол'!F102),"ТЕКСТ",SUBSTITUTE(TRIM(SUBSTITUTE('Рабочий протокол'!F102&amp;"",CHAR(160)," ")),",","."))</f>
        <v/>
      </c>
      <c r="C102" s="1" t="str">
        <f>IF(ISERROR('Рабочий протокол'!J102),"ТЕКСТ",SUBSTITUTE(TRIM(SUBSTITUTE('Рабочий протокол'!J102&amp;"",CHAR(160)," ")),",","."))</f>
        <v/>
      </c>
      <c r="D102" s="3" t="str">
        <f>IF(B102="","",IF(ISNUMBER('Рабочий протокол'!F102),'Рабочий протокол'!F102,IF(AND(OR(K102="",K102="."),LEN(SUBSTITUTE(B102,".",""))&gt;0,LEN(B102)&lt;=15),VALUE(SUBSTITUTE(B102,".",""))/10^IF(ISNUMBER(FIND(".",B102)),LEN(B102)-FIND(".",B102),0),"ТЕКСТ")))</f>
        <v/>
      </c>
      <c r="E102" s="3" t="str">
        <f>IF(C102="","",IF(ISNUMBER('Рабочий протокол'!J102),'Рабочий протокол'!J102,IF(AND(OR(M102="",M102="."),LEN(SUBSTITUTE(C102,".",""))&gt;0,LEN(C102)&lt;=15),VALUE(SUBSTITUTE(C102,".",""))/10^IF(ISNUMBER(FIND(".",C102)),LEN(C102)-FIND(".",C102),0),"ТЕКСТ")))</f>
        <v/>
      </c>
      <c r="F102" s="3" t="str">
        <f t="shared" si="14"/>
        <v/>
      </c>
      <c r="G102" s="1"/>
      <c r="H102" s="1"/>
      <c r="I102" s="1"/>
      <c r="J102" t="str">
        <f t="shared" si="15"/>
        <v/>
      </c>
      <c r="K102" t="str">
        <f t="shared" si="21"/>
        <v/>
      </c>
      <c r="L102" t="str">
        <f t="shared" si="17"/>
        <v/>
      </c>
      <c r="M102" t="str">
        <f t="shared" si="22"/>
        <v/>
      </c>
      <c r="P102" t="b">
        <f>AND(ISNUMBER(FIND(MID("x"&amp;'Рабочий протокол'!C102,2,1),"0123456789")),ISNUMBER(FIND(MID("x"&amp;'Рабочий протокол'!C102,3,1),"0123456789")),ISNUMBER(FIND(MID("x"&amp;'Рабочий протокол'!C102,4,1),"0123456789")),ISNUMBER(FIND(MID("x"&amp;'Рабочий протокол'!C102,5,1),"0123456789")),ISNUMBER(FIND(MID("x"&amp;'Рабочий протокол'!C102,6,1),"0123456789")))</f>
        <v>1</v>
      </c>
      <c r="Q102" t="b">
        <f>AND(ISNUMBER(FIND(MID("x"&amp;'Рабочий протокол'!C102,7,1),"0123456789")),ISNUMBER(FIND(MID("x"&amp;'Рабочий протокол'!C102,8,1),"0123456789")),ISNUMBER(FIND(MID("x"&amp;'Рабочий протокол'!C102,9,1),"0123456789")),ISNUMBER(FIND(MID("x"&amp;'Рабочий протокол'!C102,10,1),"0123456789")),ISNUMBER(FIND(MID("x"&amp;'Рабочий протокол'!C102,11,1),"0123456789")))</f>
        <v>1</v>
      </c>
      <c r="R102" t="b">
        <f>AND(ISNUMBER(FIND(MID("x"&amp;'Рабочий протокол'!C102,12,1),"0123456789")),ISNUMBER(FIND(MID("x"&amp;'Рабочий протокол'!C102,13,1),"0123456789")),ISNUMBER(FIND(MID("x"&amp;'Рабочий протокол'!C102,14,1),"0123456789")))</f>
        <v>1</v>
      </c>
      <c r="S102" t="str">
        <f>IF('Рабочий протокол'!C102="","НЕТ КОДА",IF(NOT(AND(LEN('Рабочий протокол'!C102&amp;"")=13,P102,Q102,R102)),"КОД: 13 ЦИФР",IF(COUNTIF('Рабочий протокол'!C$4:C$103,'Рабочий протокол'!C102)&gt;1,"ПОВТОР КОДА","")))</f>
        <v>НЕТ КОДА</v>
      </c>
      <c r="T102" t="str">
        <f t="shared" si="19"/>
        <v>ВНЕСИТЕ ВРЕМЯ</v>
      </c>
      <c r="U102" t="str">
        <f t="shared" si="20"/>
        <v>ВНЕСИТЕ ГИМНАСТИКУ</v>
      </c>
      <c r="V10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2" t="str">
        <f>IF(COUNTA('Рабочий протокол'!B102:C102,'Рабочий протокол'!F102,'Рабочий протокол'!J102)=0,"",IF(S102&lt;&gt;"",S102,IF(T102&lt;&gt;"",T102,IF(U102&lt;&gt;"",U102,V102))))</f>
        <v/>
      </c>
    </row>
    <row r="103" spans="1:23" ht="24" customHeight="1">
      <c r="A103" s="1">
        <v>100</v>
      </c>
      <c r="B103" s="1" t="str">
        <f>IF(ISERROR('Рабочий протокол'!F103),"ТЕКСТ",SUBSTITUTE(TRIM(SUBSTITUTE('Рабочий протокол'!F103&amp;"",CHAR(160)," ")),",","."))</f>
        <v/>
      </c>
      <c r="C103" s="1" t="str">
        <f>IF(ISERROR('Рабочий протокол'!J103),"ТЕКСТ",SUBSTITUTE(TRIM(SUBSTITUTE('Рабочий протокол'!J103&amp;"",CHAR(160)," ")),",","."))</f>
        <v/>
      </c>
      <c r="D103" s="3" t="str">
        <f>IF(B103="","",IF(ISNUMBER('Рабочий протокол'!F103),'Рабочий протокол'!F103,IF(AND(OR(K103="",K103="."),LEN(SUBSTITUTE(B103,".",""))&gt;0,LEN(B103)&lt;=15),VALUE(SUBSTITUTE(B103,".",""))/10^IF(ISNUMBER(FIND(".",B103)),LEN(B103)-FIND(".",B103),0),"ТЕКСТ")))</f>
        <v/>
      </c>
      <c r="E103" s="3" t="str">
        <f>IF(C103="","",IF(ISNUMBER('Рабочий протокол'!J103),'Рабочий протокол'!J103,IF(AND(OR(M103="",M103="."),LEN(SUBSTITUTE(C103,".",""))&gt;0,LEN(C103)&lt;=15),VALUE(SUBSTITUTE(C103,".",""))/10^IF(ISNUMBER(FIND(".",C103)),LEN(C103)-FIND(".",C103),0),"ТЕКСТ")))</f>
        <v/>
      </c>
      <c r="F103" s="3" t="str">
        <f t="shared" si="14"/>
        <v/>
      </c>
      <c r="G103" s="1"/>
      <c r="H103" s="1"/>
      <c r="I103" s="1"/>
      <c r="J103" t="str">
        <f t="shared" si="15"/>
        <v/>
      </c>
      <c r="K103" t="str">
        <f t="shared" si="21"/>
        <v/>
      </c>
      <c r="L103" t="str">
        <f t="shared" si="17"/>
        <v/>
      </c>
      <c r="M103" t="str">
        <f t="shared" si="22"/>
        <v/>
      </c>
      <c r="P103" t="b">
        <f>AND(ISNUMBER(FIND(MID("x"&amp;'Рабочий протокол'!C103,2,1),"0123456789")),ISNUMBER(FIND(MID("x"&amp;'Рабочий протокол'!C103,3,1),"0123456789")),ISNUMBER(FIND(MID("x"&amp;'Рабочий протокол'!C103,4,1),"0123456789")),ISNUMBER(FIND(MID("x"&amp;'Рабочий протокол'!C103,5,1),"0123456789")),ISNUMBER(FIND(MID("x"&amp;'Рабочий протокол'!C103,6,1),"0123456789")))</f>
        <v>1</v>
      </c>
      <c r="Q103" t="b">
        <f>AND(ISNUMBER(FIND(MID("x"&amp;'Рабочий протокол'!C103,7,1),"0123456789")),ISNUMBER(FIND(MID("x"&amp;'Рабочий протокол'!C103,8,1),"0123456789")),ISNUMBER(FIND(MID("x"&amp;'Рабочий протокол'!C103,9,1),"0123456789")),ISNUMBER(FIND(MID("x"&amp;'Рабочий протокол'!C103,10,1),"0123456789")),ISNUMBER(FIND(MID("x"&amp;'Рабочий протокол'!C103,11,1),"0123456789")))</f>
        <v>1</v>
      </c>
      <c r="R103" t="b">
        <f>AND(ISNUMBER(FIND(MID("x"&amp;'Рабочий протокол'!C103,12,1),"0123456789")),ISNUMBER(FIND(MID("x"&amp;'Рабочий протокол'!C103,13,1),"0123456789")),ISNUMBER(FIND(MID("x"&amp;'Рабочий протокол'!C103,14,1),"0123456789")))</f>
        <v>1</v>
      </c>
      <c r="S103" t="str">
        <f>IF('Рабочий протокол'!C103="","НЕТ КОДА",IF(NOT(AND(LEN('Рабочий протокол'!C103&amp;"")=13,P103,Q103,R103)),"КОД: 13 ЦИФР",IF(COUNTIF('Рабочий протокол'!C$4:C$103,'Рабочий протокол'!C103)&gt;1,"ПОВТОР КОДА","")))</f>
        <v>НЕТ КОДА</v>
      </c>
      <c r="T103" t="str">
        <f t="shared" si="19"/>
        <v>ВНЕСИТЕ ВРЕМЯ</v>
      </c>
      <c r="U103" t="str">
        <f t="shared" si="20"/>
        <v>ВНЕСИТЕ ГИМНАСТИКУ</v>
      </c>
      <c r="V10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3" t="str">
        <f>IF(COUNTA('Рабочий протокол'!B103:C103,'Рабочий протокол'!F103,'Рабочий протокол'!J103)=0,"",IF(S103&lt;&gt;"",S103,IF(T103&lt;&gt;"",T103,IF(U103&lt;&gt;"",U103,V103))))</f>
        <v/>
      </c>
    </row>
  </sheetData>
  <sheetProtection algorithmName="SHA-512" hashValue="xg7DHIOVUyj+6Vld4XXFqO9tdlExmE7XnZQ8JCbZowTQLmDYN/r88r8erNEcS1Bx8SDYmjMa85+Uk3QmGUgt4Q==" saltValue="jDc58stVKxbuXsERhjrVHw==" spinCount="100000" sheet="1" objects="1" scenarios="1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школьный</vt:lpstr>
      <vt:lpstr>Рабочий протокол</vt:lpstr>
      <vt:lpstr>Расчёт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 безопасности</cp:lastModifiedBy>
  <dcterms:modified xsi:type="dcterms:W3CDTF">2026-09-30T08:54:17Z</dcterms:modified>
</cp:coreProperties>
</file>